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0.25\063500_健康づくり課\○平成30年度以降\01健康づくり課全体\★新型コロナウイルス関連\★ワクチン接種\契約・予算・人員等\補助金\●令和５年度個別接種促進事業\様式\"/>
    </mc:Choice>
  </mc:AlternateContent>
  <bookViews>
    <workbookView xWindow="0" yWindow="0" windowWidth="20490" windowHeight="7530" firstSheet="1" activeTab="1"/>
  </bookViews>
  <sheets>
    <sheet name="リストデータ" sheetId="14" state="hidden" r:id="rId1"/>
    <sheet name="様式２　実績報告" sheetId="19" r:id="rId2"/>
    <sheet name="様式１申請書兼請求書" sheetId="17" r:id="rId3"/>
    <sheet name="様式２診療所用 (八千代市用) (2)" sheetId="20" state="hidden" r:id="rId4"/>
    <sheet name="接種回数の相違" sheetId="23" r:id="rId5"/>
    <sheet name="【記載例】様式２　実績報告" sheetId="24" r:id="rId6"/>
    <sheet name="【記載例】様式１申請書兼請求書" sheetId="25" r:id="rId7"/>
    <sheet name="【記載例】接種回数の相違 " sheetId="22" r:id="rId8"/>
  </sheets>
  <definedNames>
    <definedName name="_xlnm._FilterDatabase" localSheetId="6" hidden="1">【記載例】様式１申請書兼請求書!#REF!</definedName>
    <definedName name="_xlnm._FilterDatabase" localSheetId="5" hidden="1">'【記載例】様式２　実績報告'!$A$7:$L$30</definedName>
    <definedName name="_xlnm._FilterDatabase" localSheetId="2" hidden="1">様式１申請書兼請求書!#REF!</definedName>
    <definedName name="_xlnm._FilterDatabase" localSheetId="1" hidden="1">'様式２　実績報告'!$A$7:$L$30</definedName>
    <definedName name="_xlnm._FilterDatabase" localSheetId="3" hidden="1">'様式２診療所用 (八千代市用) (2)'!$A$7:$L$30</definedName>
    <definedName name="_xlnm.Print_Area" localSheetId="7">'【記載例】接種回数の相違 '!$A$1:$S$40</definedName>
    <definedName name="_xlnm.Print_Area" localSheetId="6">【記載例】様式１申請書兼請求書!$A$1:$N$55</definedName>
    <definedName name="_xlnm.Print_Area" localSheetId="5">'【記載例】様式２　実績報告'!$A$1:$M$45</definedName>
    <definedName name="_xlnm.Print_Area" localSheetId="2">様式１申請書兼請求書!$A$1:$N$55</definedName>
    <definedName name="_xlnm.Print_Area" localSheetId="1">'様式２　実績報告'!$A$1:$M$45</definedName>
    <definedName name="_xlnm.Print_Area" localSheetId="3">'様式２診療所用 (八千代市用) (2)'!$A$1:$N$37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2" i="22" l="1"/>
  <c r="L24" i="22"/>
  <c r="E26" i="22"/>
  <c r="E18" i="22"/>
  <c r="B26" i="23"/>
  <c r="C9" i="23" l="1"/>
  <c r="C8" i="23"/>
  <c r="K5" i="25" l="1"/>
  <c r="E28" i="25"/>
  <c r="F36" i="25"/>
  <c r="E36" i="25"/>
  <c r="F35" i="25"/>
  <c r="E35" i="25"/>
  <c r="F34" i="25"/>
  <c r="E34" i="25"/>
  <c r="F33" i="25"/>
  <c r="E33" i="25"/>
  <c r="F32" i="25"/>
  <c r="E32" i="25"/>
  <c r="F31" i="25"/>
  <c r="E31" i="25"/>
  <c r="F30" i="25"/>
  <c r="E30" i="25"/>
  <c r="F29" i="25"/>
  <c r="E29" i="25"/>
  <c r="F28" i="25"/>
  <c r="B28" i="25"/>
  <c r="B29" i="25" s="1"/>
  <c r="B30" i="25" s="1"/>
  <c r="B31" i="25" s="1"/>
  <c r="B32" i="25" s="1"/>
  <c r="B33" i="25" s="1"/>
  <c r="B34" i="25" s="1"/>
  <c r="B35" i="25" s="1"/>
  <c r="B36" i="25" s="1"/>
  <c r="E23" i="25"/>
  <c r="D39" i="24"/>
  <c r="N32" i="24"/>
  <c r="O32" i="24" s="1"/>
  <c r="J32" i="24"/>
  <c r="N29" i="24"/>
  <c r="O29" i="24" s="1"/>
  <c r="J29" i="24"/>
  <c r="N26" i="24"/>
  <c r="O26" i="24" s="1"/>
  <c r="J26" i="24"/>
  <c r="N23" i="24"/>
  <c r="O23" i="24" s="1"/>
  <c r="J23" i="24"/>
  <c r="N20" i="24"/>
  <c r="O20" i="24" s="1"/>
  <c r="J20" i="24"/>
  <c r="N17" i="24"/>
  <c r="O17" i="24" s="1"/>
  <c r="J17" i="24"/>
  <c r="N14" i="24"/>
  <c r="O14" i="24" s="1"/>
  <c r="J14" i="24"/>
  <c r="N11" i="24"/>
  <c r="O11" i="24" s="1"/>
  <c r="J11" i="24"/>
  <c r="N8" i="24"/>
  <c r="O8" i="24" s="1"/>
  <c r="J8" i="24"/>
  <c r="D7" i="24"/>
  <c r="E7" i="24" s="1"/>
  <c r="F7" i="24" s="1"/>
  <c r="G7" i="24" s="1"/>
  <c r="H7" i="24" s="1"/>
  <c r="I7" i="24" s="1"/>
  <c r="C10" i="24" s="1"/>
  <c r="D10" i="24" s="1"/>
  <c r="E10" i="24" s="1"/>
  <c r="F10" i="24" s="1"/>
  <c r="G10" i="24" s="1"/>
  <c r="H10" i="24" s="1"/>
  <c r="I10" i="24" s="1"/>
  <c r="C13" i="24" s="1"/>
  <c r="D13" i="24" s="1"/>
  <c r="E13" i="24" s="1"/>
  <c r="F13" i="24" s="1"/>
  <c r="G13" i="24" s="1"/>
  <c r="H13" i="24" s="1"/>
  <c r="I13" i="24" s="1"/>
  <c r="C16" i="24" s="1"/>
  <c r="D16" i="24" s="1"/>
  <c r="E16" i="24" s="1"/>
  <c r="F16" i="24" s="1"/>
  <c r="G16" i="24" s="1"/>
  <c r="H16" i="24" s="1"/>
  <c r="I16" i="24" s="1"/>
  <c r="C19" i="24" s="1"/>
  <c r="D19" i="24" s="1"/>
  <c r="E19" i="24" s="1"/>
  <c r="F19" i="24" s="1"/>
  <c r="G19" i="24" s="1"/>
  <c r="H19" i="24" s="1"/>
  <c r="I19" i="24" s="1"/>
  <c r="C22" i="24" s="1"/>
  <c r="D22" i="24" s="1"/>
  <c r="E22" i="24" s="1"/>
  <c r="F22" i="24" s="1"/>
  <c r="G22" i="24" s="1"/>
  <c r="H22" i="24" s="1"/>
  <c r="I22" i="24" s="1"/>
  <c r="C25" i="24" s="1"/>
  <c r="D25" i="24" s="1"/>
  <c r="E25" i="24" s="1"/>
  <c r="F25" i="24" s="1"/>
  <c r="G25" i="24" s="1"/>
  <c r="H25" i="24" s="1"/>
  <c r="I25" i="24" s="1"/>
  <c r="C28" i="24" s="1"/>
  <c r="D28" i="24" s="1"/>
  <c r="E28" i="24" s="1"/>
  <c r="F28" i="24" s="1"/>
  <c r="G28" i="24" s="1"/>
  <c r="H28" i="24" s="1"/>
  <c r="I28" i="24" s="1"/>
  <c r="C31" i="24" s="1"/>
  <c r="D31" i="24" s="1"/>
  <c r="E31" i="24" s="1"/>
  <c r="F31" i="24" s="1"/>
  <c r="G31" i="24" s="1"/>
  <c r="H31" i="24" s="1"/>
  <c r="I31" i="24" s="1"/>
  <c r="A22" i="25" l="1"/>
  <c r="A14" i="25"/>
  <c r="J35" i="24"/>
  <c r="D39" i="19"/>
  <c r="K5" i="17"/>
  <c r="B2" i="23" l="1"/>
  <c r="L32" i="23"/>
  <c r="L24" i="23"/>
  <c r="B18" i="23"/>
  <c r="H10" i="23"/>
  <c r="F10" i="23"/>
  <c r="J9" i="23"/>
  <c r="L9" i="23" s="1"/>
  <c r="E26" i="23" s="1"/>
  <c r="I26" i="23" s="1"/>
  <c r="J8" i="23"/>
  <c r="D10" i="23"/>
  <c r="B26" i="22"/>
  <c r="B18" i="22"/>
  <c r="F10" i="22"/>
  <c r="D10" i="22"/>
  <c r="J9" i="22"/>
  <c r="L9" i="22" s="1"/>
  <c r="J8" i="22"/>
  <c r="J10" i="22" l="1"/>
  <c r="L8" i="22"/>
  <c r="L10" i="22" s="1"/>
  <c r="J10" i="23"/>
  <c r="L8" i="23"/>
  <c r="L10" i="23" l="1"/>
  <c r="E18" i="23"/>
  <c r="I18" i="23" s="1"/>
  <c r="B28" i="17" l="1"/>
  <c r="N32" i="19"/>
  <c r="N29" i="19"/>
  <c r="N26" i="19"/>
  <c r="N23" i="19"/>
  <c r="N20" i="19"/>
  <c r="N17" i="19"/>
  <c r="N14" i="19"/>
  <c r="N11" i="19"/>
  <c r="N8" i="19"/>
  <c r="J8" i="19"/>
  <c r="J11" i="19"/>
  <c r="J32" i="19"/>
  <c r="J29" i="19"/>
  <c r="J26" i="19"/>
  <c r="J23" i="19"/>
  <c r="J20" i="19"/>
  <c r="J17" i="19"/>
  <c r="J14" i="19"/>
  <c r="D7" i="19"/>
  <c r="E7" i="19" s="1"/>
  <c r="F7" i="19" s="1"/>
  <c r="G7" i="19" s="1"/>
  <c r="H7" i="19" s="1"/>
  <c r="I7" i="19" s="1"/>
  <c r="C10" i="19" s="1"/>
  <c r="D10" i="19" s="1"/>
  <c r="E10" i="19" s="1"/>
  <c r="F10" i="19" s="1"/>
  <c r="G10" i="19" s="1"/>
  <c r="H10" i="19" s="1"/>
  <c r="I10" i="19" s="1"/>
  <c r="C13" i="19" s="1"/>
  <c r="D13" i="19" s="1"/>
  <c r="E13" i="19" s="1"/>
  <c r="F13" i="19" s="1"/>
  <c r="G13" i="19" s="1"/>
  <c r="H13" i="19" s="1"/>
  <c r="I13" i="19" s="1"/>
  <c r="C16" i="19" s="1"/>
  <c r="D16" i="19" s="1"/>
  <c r="E16" i="19" s="1"/>
  <c r="F16" i="19" s="1"/>
  <c r="G16" i="19" s="1"/>
  <c r="H16" i="19" s="1"/>
  <c r="I16" i="19" s="1"/>
  <c r="C19" i="19" s="1"/>
  <c r="D19" i="19" s="1"/>
  <c r="E19" i="19" s="1"/>
  <c r="F19" i="19" s="1"/>
  <c r="G19" i="19" s="1"/>
  <c r="H19" i="19" s="1"/>
  <c r="I19" i="19" s="1"/>
  <c r="C22" i="19" s="1"/>
  <c r="D22" i="19" s="1"/>
  <c r="E22" i="19" s="1"/>
  <c r="F22" i="19" s="1"/>
  <c r="G22" i="19" s="1"/>
  <c r="H22" i="19" s="1"/>
  <c r="I22" i="19" s="1"/>
  <c r="C25" i="19" s="1"/>
  <c r="D25" i="19" s="1"/>
  <c r="E25" i="19" s="1"/>
  <c r="F25" i="19" s="1"/>
  <c r="G25" i="19" s="1"/>
  <c r="H25" i="19" s="1"/>
  <c r="I25" i="19" s="1"/>
  <c r="C28" i="19" s="1"/>
  <c r="D28" i="19" s="1"/>
  <c r="E28" i="19" s="1"/>
  <c r="F28" i="19" s="1"/>
  <c r="M30" i="20"/>
  <c r="M27" i="20"/>
  <c r="M24" i="20"/>
  <c r="M21" i="20"/>
  <c r="M18" i="20"/>
  <c r="M15" i="20"/>
  <c r="M12" i="20"/>
  <c r="G28" i="19" l="1"/>
  <c r="H28" i="19" s="1"/>
  <c r="I28" i="19" s="1"/>
  <c r="C31" i="19" s="1"/>
  <c r="D31" i="19" s="1"/>
  <c r="E31" i="19" s="1"/>
  <c r="F31" i="19" s="1"/>
  <c r="G31" i="19" s="1"/>
  <c r="H31" i="19" s="1"/>
  <c r="I31" i="19" s="1"/>
  <c r="J35" i="19"/>
  <c r="E23" i="17"/>
  <c r="E28" i="17"/>
  <c r="E36" i="17"/>
  <c r="I36" i="17" s="1"/>
  <c r="F36" i="17"/>
  <c r="O29" i="19"/>
  <c r="E35" i="17"/>
  <c r="I35" i="25"/>
  <c r="F35" i="17"/>
  <c r="O26" i="19"/>
  <c r="E34" i="17"/>
  <c r="I34" i="25"/>
  <c r="F34" i="17"/>
  <c r="F33" i="17"/>
  <c r="O23" i="19"/>
  <c r="E33" i="17"/>
  <c r="O20" i="19"/>
  <c r="E32" i="17"/>
  <c r="I32" i="25"/>
  <c r="F32" i="17"/>
  <c r="O17" i="19"/>
  <c r="E31" i="17"/>
  <c r="F31" i="17"/>
  <c r="I31" i="17" s="1"/>
  <c r="O14" i="19"/>
  <c r="E30" i="17"/>
  <c r="I30" i="25"/>
  <c r="F30" i="17"/>
  <c r="O11" i="19"/>
  <c r="E29" i="17"/>
  <c r="F29" i="17"/>
  <c r="O8" i="19"/>
  <c r="F28" i="17"/>
  <c r="O32" i="19"/>
  <c r="A14" i="17" l="1"/>
  <c r="A22" i="17"/>
  <c r="I37" i="17"/>
  <c r="F37" i="17"/>
  <c r="I28" i="17"/>
  <c r="I36" i="25"/>
  <c r="I35" i="17"/>
  <c r="I34" i="17"/>
  <c r="I33" i="17"/>
  <c r="I33" i="25"/>
  <c r="I32" i="17"/>
  <c r="I31" i="25"/>
  <c r="I30" i="17"/>
  <c r="I29" i="17"/>
  <c r="I29" i="25"/>
  <c r="F37" i="25"/>
  <c r="I28" i="25"/>
  <c r="I37" i="25" s="1"/>
  <c r="F17" i="25" s="1"/>
  <c r="B29" i="17"/>
  <c r="B30" i="17" s="1"/>
  <c r="B31" i="17" s="1"/>
  <c r="B32" i="17" s="1"/>
  <c r="B33" i="17" s="1"/>
  <c r="F17" i="17" l="1"/>
  <c r="B34" i="17"/>
  <c r="B35" i="17" s="1"/>
  <c r="B36" i="17" s="1"/>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I9" i="14"/>
  <c r="J9" i="14" s="1"/>
  <c r="K9" i="14" s="1"/>
  <c r="L9" i="14" s="1"/>
  <c r="M9" i="14" s="1"/>
  <c r="N9" i="14" s="1"/>
  <c r="O9" i="14" s="1"/>
  <c r="P9" i="14" s="1"/>
  <c r="Q9" i="14" s="1"/>
  <c r="R9" i="14" s="1"/>
  <c r="S9" i="14" s="1"/>
  <c r="T9" i="14" s="1"/>
  <c r="U9" i="14" s="1"/>
  <c r="V9" i="14" s="1"/>
  <c r="W9" i="14" s="1"/>
  <c r="X9" i="14" s="1"/>
  <c r="Y9" i="14" s="1"/>
  <c r="Z9" i="14" s="1"/>
  <c r="AA9" i="14" s="1"/>
  <c r="AB9" i="14" s="1"/>
  <c r="AC9" i="14" s="1"/>
  <c r="AD9" i="14" s="1"/>
  <c r="AE9" i="14" s="1"/>
  <c r="AF9" i="14" s="1"/>
  <c r="AG9" i="14" s="1"/>
  <c r="AH9" i="14" s="1"/>
  <c r="AI9" i="14" s="1"/>
  <c r="AJ9" i="14" s="1"/>
  <c r="AK9" i="14" s="1"/>
  <c r="M8" i="14"/>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I8" i="14"/>
  <c r="J8" i="14" s="1"/>
  <c r="K8" i="14" s="1"/>
  <c r="L8" i="14" s="1"/>
  <c r="I7" i="14"/>
  <c r="J7" i="14" s="1"/>
  <c r="K7" i="14" s="1"/>
  <c r="L7" i="14" s="1"/>
  <c r="M7" i="14" s="1"/>
  <c r="N7" i="14" s="1"/>
  <c r="O7" i="14" s="1"/>
  <c r="P7" i="14" s="1"/>
  <c r="Q7" i="14" s="1"/>
  <c r="R7" i="14" s="1"/>
  <c r="S7" i="14" s="1"/>
  <c r="T7" i="14" s="1"/>
  <c r="U7" i="14" s="1"/>
  <c r="V7" i="14" s="1"/>
  <c r="W7" i="14" s="1"/>
  <c r="X7" i="14" s="1"/>
  <c r="Y7" i="14" s="1"/>
  <c r="Z7" i="14" s="1"/>
  <c r="AA7" i="14" s="1"/>
  <c r="AB7" i="14" s="1"/>
  <c r="AC7" i="14" s="1"/>
  <c r="AD7" i="14" s="1"/>
  <c r="AE7" i="14" s="1"/>
  <c r="AF7" i="14" s="1"/>
  <c r="I6" i="14"/>
  <c r="J6" i="14" s="1"/>
  <c r="K6" i="14" s="1"/>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AJ6" i="14" s="1"/>
  <c r="I5" i="14"/>
  <c r="J5" i="14" s="1"/>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J4" i="14"/>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4" i="14"/>
  <c r="L3" i="14"/>
  <c r="M3" i="14" s="1"/>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AJ3" i="14" s="1"/>
  <c r="AK3" i="14" s="1"/>
  <c r="AL3" i="14" s="1"/>
  <c r="I3" i="14"/>
  <c r="J3" i="14" s="1"/>
  <c r="K3" i="14" s="1"/>
  <c r="AQ2" i="14"/>
  <c r="AP2" i="14"/>
  <c r="AO2" i="14"/>
  <c r="AN2" i="14"/>
  <c r="AM2" i="14"/>
  <c r="AL2" i="14"/>
  <c r="AK2" i="14"/>
  <c r="AJ2" i="14"/>
  <c r="F2" i="14"/>
  <c r="G2" i="14" s="1"/>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alcChain>
</file>

<file path=xl/sharedStrings.xml><?xml version="1.0" encoding="utf-8"?>
<sst xmlns="http://schemas.openxmlformats.org/spreadsheetml/2006/main" count="362" uniqueCount="108">
  <si>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</si>
  <si>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</si>
  <si>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</si>
  <si>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</si>
  <si>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</si>
  <si>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</si>
  <si>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</si>
  <si>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</si>
  <si>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</si>
  <si>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</si>
  <si>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電話番号</t>
    <rPh sb="0" eb="2">
      <t>デンワ</t>
    </rPh>
    <rPh sb="2" eb="4">
      <t>バンゴウ</t>
    </rPh>
    <phoneticPr fontId="2"/>
  </si>
  <si>
    <t>内訳</t>
    <rPh sb="0" eb="2">
      <t>ウチワケ</t>
    </rPh>
    <phoneticPr fontId="2"/>
  </si>
  <si>
    <t>上記が事実と相違ないことを証明する。</t>
    <rPh sb="0" eb="2">
      <t>ジョウキ</t>
    </rPh>
    <rPh sb="3" eb="5">
      <t>ジジツ</t>
    </rPh>
    <rPh sb="6" eb="8">
      <t>ソウイ</t>
    </rPh>
    <rPh sb="13" eb="15">
      <t>ショウメイ</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</si>
  <si>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</si>
  <si>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</si>
  <si>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</si>
  <si>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</si>
  <si>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</si>
  <si>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</si>
  <si>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</si>
  <si>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</si>
  <si>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</si>
  <si>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</si>
  <si>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医療機関等名称</t>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</si>
  <si>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</si>
  <si>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</si>
  <si>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2,000円/回</t>
    <rPh sb="8" eb="9">
      <t>エン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</si>
  <si>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</si>
  <si>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接種回数計（予診のみを含めない）</t>
    <rPh sb="0" eb="2">
      <t>セッシュ</t>
    </rPh>
    <rPh sb="2" eb="4">
      <t>カイスウ</t>
    </rPh>
    <rPh sb="4" eb="5">
      <t>ケイ</t>
    </rPh>
    <rPh sb="6" eb="8">
      <t>ヨシン</t>
    </rPh>
    <rPh sb="11" eb="12">
      <t>フク</t>
    </rPh>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</si>
  <si>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</si>
  <si>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</si>
  <si>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</si>
  <si>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</si>
  <si>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</si>
  <si>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</si>
  <si>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</si>
  <si>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</si>
  <si>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</si>
  <si>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</si>
  <si>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</si>
  <si>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2"/>
  </si>
  <si>
    <t>※ 週のうち少なくとも１日は時間外、夜間または休日における接種体制を要する。</t>
    <phoneticPr fontId="2"/>
  </si>
  <si>
    <r>
      <t>100回以上接種した取扱いとする週</t>
    </r>
    <r>
      <rPr>
        <vertAlign val="superscript"/>
        <sz val="22"/>
        <color theme="1"/>
        <rFont val="游ゴシック"/>
        <family val="3"/>
        <charset val="128"/>
        <scheme val="minor"/>
      </rPr>
      <t>※</t>
    </r>
    <rPh sb="10" eb="12">
      <t>トリアツカ</t>
    </rPh>
    <phoneticPr fontId="2"/>
  </si>
  <si>
    <t>（参考）標榜する診療時間</t>
    <rPh sb="1" eb="3">
      <t>サンコウ</t>
    </rPh>
    <rPh sb="4" eb="6">
      <t>ヒョウボウ</t>
    </rPh>
    <rPh sb="8" eb="10">
      <t>シンリョウ</t>
    </rPh>
    <rPh sb="10" eb="12">
      <t>ジカン</t>
    </rPh>
    <phoneticPr fontId="2"/>
  </si>
  <si>
    <t>日</t>
  </si>
  <si>
    <t>月</t>
  </si>
  <si>
    <t>火</t>
  </si>
  <si>
    <t>水</t>
  </si>
  <si>
    <t>木</t>
  </si>
  <si>
    <t>金</t>
  </si>
  <si>
    <t>土</t>
  </si>
  <si>
    <t>時間外等の接種体制を取った日に○を記載</t>
    <rPh sb="0" eb="3">
      <t>ジカンガイ</t>
    </rPh>
    <rPh sb="3" eb="4">
      <t>トウ</t>
    </rPh>
    <rPh sb="5" eb="7">
      <t>セッシュ</t>
    </rPh>
    <rPh sb="7" eb="9">
      <t>タイセイ</t>
    </rPh>
    <rPh sb="10" eb="11">
      <t>ト</t>
    </rPh>
    <rPh sb="13" eb="14">
      <t>ヒ</t>
    </rPh>
    <rPh sb="17" eb="19">
      <t>キサイ</t>
    </rPh>
    <phoneticPr fontId="2"/>
  </si>
  <si>
    <t>回</t>
    <rPh sb="0" eb="1">
      <t>カイ</t>
    </rPh>
    <phoneticPr fontId="2"/>
  </si>
  <si>
    <t>週</t>
    <rPh sb="0" eb="1">
      <t>シュウ</t>
    </rPh>
    <phoneticPr fontId="2"/>
  </si>
  <si>
    <t>様式２</t>
    <phoneticPr fontId="2"/>
  </si>
  <si>
    <t>〇</t>
  </si>
  <si>
    <t>八千代市長　様</t>
    <rPh sb="0" eb="3">
      <t>ヤチヨ</t>
    </rPh>
    <rPh sb="3" eb="5">
      <t>シチョウ</t>
    </rPh>
    <rPh sb="6" eb="7">
      <t>サマ</t>
    </rPh>
    <phoneticPr fontId="2"/>
  </si>
  <si>
    <t>接種体制</t>
    <rPh sb="0" eb="4">
      <t>セッシュタイセイ</t>
    </rPh>
    <phoneticPr fontId="2"/>
  </si>
  <si>
    <t>合計（週100回以上・接種体制あり）</t>
    <rPh sb="0" eb="2">
      <t>ゴウケイ</t>
    </rPh>
    <rPh sb="3" eb="4">
      <t>シュウ</t>
    </rPh>
    <rPh sb="7" eb="10">
      <t>カイイジョウ</t>
    </rPh>
    <rPh sb="11" eb="15">
      <t>セッシュタイセイ</t>
    </rPh>
    <phoneticPr fontId="2"/>
  </si>
  <si>
    <t>代表者名</t>
    <rPh sb="0" eb="2">
      <t>ダイヒョウ</t>
    </rPh>
    <rPh sb="2" eb="3">
      <t>シャ</t>
    </rPh>
    <rPh sb="3" eb="4">
      <t>メイ</t>
    </rPh>
    <phoneticPr fontId="2"/>
  </si>
  <si>
    <t>個別接種促進のための支援事業に係る申請書兼請求書</t>
    <rPh sb="0" eb="2">
      <t>コベツ</t>
    </rPh>
    <rPh sb="2" eb="4">
      <t>セッシュ</t>
    </rPh>
    <rPh sb="4" eb="6">
      <t>ソクシン</t>
    </rPh>
    <rPh sb="15" eb="16">
      <t>カカ</t>
    </rPh>
    <rPh sb="17" eb="20">
      <t>シンセイショ</t>
    </rPh>
    <rPh sb="20" eb="21">
      <t>ケン</t>
    </rPh>
    <rPh sb="21" eb="24">
      <t>セイキュウショ</t>
    </rPh>
    <phoneticPr fontId="2"/>
  </si>
  <si>
    <t>様式１</t>
    <phoneticPr fontId="2"/>
  </si>
  <si>
    <t>振込先</t>
    <rPh sb="0" eb="3">
      <t>フリコミサキ</t>
    </rPh>
    <phoneticPr fontId="2"/>
  </si>
  <si>
    <t>申請（請求）額</t>
    <rPh sb="0" eb="2">
      <t>シンセイ</t>
    </rPh>
    <rPh sb="3" eb="5">
      <t>セイキュウ</t>
    </rPh>
    <rPh sb="6" eb="7">
      <t>ガク</t>
    </rPh>
    <phoneticPr fontId="5"/>
  </si>
  <si>
    <t xml:space="preserve">※市または国保連への接種費用の請求書類（対象期間における請求総量がわかるもの）を添付すること。 </t>
  </si>
  <si>
    <t>※接種費用の請求と協力金の申請で回数が異なる場合は，その理由を添えてください。（様式は任意です。）</t>
  </si>
  <si>
    <t>　新型コロナウイルスワクチン接種の実績報告書</t>
    <rPh sb="1" eb="3">
      <t>シンガタ</t>
    </rPh>
    <rPh sb="14" eb="16">
      <t>セッシュ</t>
    </rPh>
    <rPh sb="17" eb="19">
      <t>ジッセキ</t>
    </rPh>
    <rPh sb="19" eb="22">
      <t>ホウコクショ</t>
    </rPh>
    <phoneticPr fontId="2"/>
  </si>
  <si>
    <t>〇接種実績の比較</t>
    <rPh sb="1" eb="5">
      <t>セッシュジッセキ</t>
    </rPh>
    <rPh sb="6" eb="8">
      <t>ヒカク</t>
    </rPh>
    <phoneticPr fontId="2"/>
  </si>
  <si>
    <t>個別接種促進事業
接種実績の月計①</t>
    <rPh sb="0" eb="4">
      <t>コベツセッシュ</t>
    </rPh>
    <rPh sb="4" eb="8">
      <t>ソクシンジギョウ</t>
    </rPh>
    <phoneticPr fontId="2"/>
  </si>
  <si>
    <t>接種負担金の請求②</t>
    <rPh sb="0" eb="5">
      <t>セッシュフタンキン</t>
    </rPh>
    <rPh sb="6" eb="8">
      <t>セイキュウ</t>
    </rPh>
    <phoneticPr fontId="2"/>
  </si>
  <si>
    <t>接種回数の差
① - ②</t>
    <rPh sb="0" eb="4">
      <t>セッシュカイスウ</t>
    </rPh>
    <rPh sb="5" eb="6">
      <t>サ</t>
    </rPh>
    <phoneticPr fontId="2"/>
  </si>
  <si>
    <t>市町村</t>
    <rPh sb="0" eb="3">
      <t>シチョウソン</t>
    </rPh>
    <phoneticPr fontId="2"/>
  </si>
  <si>
    <t>国保連</t>
    <rPh sb="0" eb="3">
      <t>コクホレン</t>
    </rPh>
    <phoneticPr fontId="2"/>
  </si>
  <si>
    <t>計</t>
    <rPh sb="0" eb="1">
      <t>ケイ</t>
    </rPh>
    <phoneticPr fontId="2"/>
  </si>
  <si>
    <r>
      <t>1）接種実績の月計①と接種負担金の請求②の差に相違がない場合は、下記の</t>
    </r>
    <r>
      <rPr>
        <b/>
        <sz val="11"/>
        <rFont val="Segoe UI Symbol"/>
        <family val="2"/>
      </rPr>
      <t>☑</t>
    </r>
    <r>
      <rPr>
        <b/>
        <sz val="11"/>
        <rFont val="游ゴシック"/>
        <family val="2"/>
        <charset val="128"/>
        <scheme val="minor"/>
      </rPr>
      <t>を入れて下さい。</t>
    </r>
    <rPh sb="2" eb="4">
      <t>セッシュ</t>
    </rPh>
    <rPh sb="4" eb="6">
      <t>ジッセキ</t>
    </rPh>
    <rPh sb="7" eb="9">
      <t>ゲッケイ</t>
    </rPh>
    <rPh sb="11" eb="16">
      <t>セッシュフタンキン</t>
    </rPh>
    <rPh sb="17" eb="19">
      <t>セイキュウ</t>
    </rPh>
    <rPh sb="21" eb="22">
      <t>サ</t>
    </rPh>
    <rPh sb="23" eb="25">
      <t>ソウイ</t>
    </rPh>
    <rPh sb="28" eb="30">
      <t>バアイ</t>
    </rPh>
    <rPh sb="32" eb="34">
      <t>カキ</t>
    </rPh>
    <rPh sb="37" eb="38">
      <t>イ</t>
    </rPh>
    <rPh sb="40" eb="41">
      <t>クダ</t>
    </rPh>
    <phoneticPr fontId="2"/>
  </si>
  <si>
    <t>上記の接種実績比較の通り、相違がありません。</t>
    <rPh sb="0" eb="2">
      <t>ジョウキ</t>
    </rPh>
    <rPh sb="3" eb="5">
      <t>セッシュ</t>
    </rPh>
    <rPh sb="5" eb="7">
      <t>ジッセキ</t>
    </rPh>
    <rPh sb="7" eb="9">
      <t>ヒカク</t>
    </rPh>
    <rPh sb="10" eb="11">
      <t>トオ</t>
    </rPh>
    <rPh sb="13" eb="15">
      <t>ソウイ</t>
    </rPh>
    <phoneticPr fontId="2"/>
  </si>
  <si>
    <t>2）接種実績の月計①と接種負担金の請求②の差に相違がある理由と内訳は以下の通りです。</t>
    <rPh sb="2" eb="4">
      <t>セッシュ</t>
    </rPh>
    <rPh sb="4" eb="6">
      <t>ジッセキ</t>
    </rPh>
    <rPh sb="7" eb="9">
      <t>ゲッケイ</t>
    </rPh>
    <rPh sb="11" eb="16">
      <t>セッシュフタンキン</t>
    </rPh>
    <rPh sb="17" eb="19">
      <t>セイキュウ</t>
    </rPh>
    <rPh sb="21" eb="22">
      <t>サ</t>
    </rPh>
    <rPh sb="23" eb="25">
      <t>ソウイ</t>
    </rPh>
    <rPh sb="28" eb="30">
      <t>リユウ</t>
    </rPh>
    <rPh sb="31" eb="33">
      <t>ウチワケ</t>
    </rPh>
    <rPh sb="34" eb="36">
      <t>イカ</t>
    </rPh>
    <rPh sb="37" eb="38">
      <t>トオ</t>
    </rPh>
    <phoneticPr fontId="2"/>
  </si>
  <si>
    <t>（接種回数の差：</t>
    <rPh sb="1" eb="3">
      <t>セッシュ</t>
    </rPh>
    <rPh sb="3" eb="5">
      <t>カイスウ</t>
    </rPh>
    <rPh sb="6" eb="7">
      <t>サ</t>
    </rPh>
    <phoneticPr fontId="2"/>
  </si>
  <si>
    <t>回）</t>
    <phoneticPr fontId="2"/>
  </si>
  <si>
    <t>理由</t>
    <rPh sb="0" eb="2">
      <t>リユウ</t>
    </rPh>
    <phoneticPr fontId="2"/>
  </si>
  <si>
    <t>回）</t>
  </si>
  <si>
    <t>【サンプル】</t>
    <phoneticPr fontId="2"/>
  </si>
  <si>
    <t>医療機関等名称：○○○○</t>
    <phoneticPr fontId="2"/>
  </si>
  <si>
    <t>医療機関名称　　：</t>
    <phoneticPr fontId="2"/>
  </si>
  <si>
    <t>医療機関名称</t>
    <rPh sb="0" eb="2">
      <t>イリョウ</t>
    </rPh>
    <rPh sb="2" eb="4">
      <t>キカン</t>
    </rPh>
    <rPh sb="4" eb="6">
      <t>メイショウ</t>
    </rPh>
    <phoneticPr fontId="2"/>
  </si>
  <si>
    <t>請求期間外の接種実績があるため、接種実績の方が多い。</t>
    <rPh sb="0" eb="2">
      <t>セイキュウ</t>
    </rPh>
    <rPh sb="2" eb="4">
      <t>キカン</t>
    </rPh>
    <rPh sb="23" eb="24">
      <t>オオ</t>
    </rPh>
    <phoneticPr fontId="2"/>
  </si>
  <si>
    <t>123-456-7890</t>
    <phoneticPr fontId="2"/>
  </si>
  <si>
    <t>休診日</t>
    <rPh sb="0" eb="3">
      <t>キュウシンビ</t>
    </rPh>
    <phoneticPr fontId="2"/>
  </si>
  <si>
    <t>９：00～12：00　15：00～18：00</t>
    <phoneticPr fontId="2"/>
  </si>
  <si>
    <t>９：00～12：00</t>
    <phoneticPr fontId="2"/>
  </si>
  <si>
    <t>1234</t>
    <phoneticPr fontId="2"/>
  </si>
  <si>
    <t>123</t>
    <phoneticPr fontId="2"/>
  </si>
  <si>
    <t>●●●●銀行</t>
    <rPh sb="4" eb="6">
      <t>ギンコウ</t>
    </rPh>
    <phoneticPr fontId="2"/>
  </si>
  <si>
    <t>●●●支店</t>
    <rPh sb="3" eb="5">
      <t>シテン</t>
    </rPh>
    <phoneticPr fontId="2"/>
  </si>
  <si>
    <t>普通</t>
    <rPh sb="0" eb="2">
      <t>フツウ</t>
    </rPh>
    <phoneticPr fontId="2"/>
  </si>
  <si>
    <t>1234567</t>
    <phoneticPr fontId="2"/>
  </si>
  <si>
    <t>ヤチヨシホケンセンタークリニック　インチヨウ　ヤチヨ　タロウ</t>
    <phoneticPr fontId="2"/>
  </si>
  <si>
    <t>八千代市保健センタークリニック　院長　八千代　太郎</t>
    <rPh sb="0" eb="4">
      <t>ヤチヨシ</t>
    </rPh>
    <rPh sb="4" eb="6">
      <t>ホケン</t>
    </rPh>
    <rPh sb="16" eb="18">
      <t>インチョウ</t>
    </rPh>
    <rPh sb="19" eb="22">
      <t>ヤチヨ</t>
    </rPh>
    <rPh sb="23" eb="25">
      <t>タロウ</t>
    </rPh>
    <phoneticPr fontId="2"/>
  </si>
  <si>
    <t>八千代市保健センタークリニック</t>
    <rPh sb="0" eb="4">
      <t>ヤチヨシ</t>
    </rPh>
    <rPh sb="4" eb="6">
      <t>ホケン</t>
    </rPh>
    <phoneticPr fontId="2"/>
  </si>
  <si>
    <t>院長　八千代　太郎</t>
    <rPh sb="0" eb="2">
      <t>インチョウ</t>
    </rPh>
    <rPh sb="3" eb="6">
      <t>ヤチヨ</t>
    </rPh>
    <rPh sb="7" eb="9">
      <t>タロウ</t>
    </rPh>
    <phoneticPr fontId="2"/>
  </si>
  <si>
    <t>※接種費用の請求と協力金の申請で回数が異なる場合は，その理由を添えてください。（様式は任意です。）</t>
    <phoneticPr fontId="2"/>
  </si>
  <si>
    <t>7月</t>
    <rPh sb="1" eb="2">
      <t>ガツ</t>
    </rPh>
    <phoneticPr fontId="2"/>
  </si>
  <si>
    <r>
      <t>8月</t>
    </r>
    <r>
      <rPr>
        <vertAlign val="superscript"/>
        <sz val="11"/>
        <color theme="1"/>
        <rFont val="游ゴシック"/>
        <family val="3"/>
        <charset val="128"/>
        <scheme val="minor"/>
      </rPr>
      <t>※</t>
    </r>
    <rPh sb="1" eb="2">
      <t>ガツ</t>
    </rPh>
    <phoneticPr fontId="2"/>
  </si>
  <si>
    <t>※8月の個別接種促進事業接種実績の月計①は、9月3日までの回数を記入してください</t>
    <rPh sb="2" eb="3">
      <t>ガツ</t>
    </rPh>
    <rPh sb="4" eb="6">
      <t>コベツ</t>
    </rPh>
    <rPh sb="6" eb="8">
      <t>セッシュ</t>
    </rPh>
    <rPh sb="8" eb="10">
      <t>ソクシン</t>
    </rPh>
    <rPh sb="10" eb="12">
      <t>ジギョウ</t>
    </rPh>
    <rPh sb="12" eb="14">
      <t>セッシュ</t>
    </rPh>
    <rPh sb="14" eb="16">
      <t>ジッセキ</t>
    </rPh>
    <rPh sb="17" eb="19">
      <t>ゲッケイ</t>
    </rPh>
    <rPh sb="23" eb="24">
      <t>ガツ</t>
    </rPh>
    <rPh sb="25" eb="26">
      <t>ニチ</t>
    </rPh>
    <rPh sb="29" eb="31">
      <t>カイスウ</t>
    </rPh>
    <rPh sb="32" eb="34">
      <t>キニュウ</t>
    </rPh>
    <phoneticPr fontId="2"/>
  </si>
  <si>
    <t>接種
体制</t>
    <rPh sb="0" eb="2">
      <t>セッシュ</t>
    </rPh>
    <rPh sb="3" eb="5">
      <t>タイセイ</t>
    </rPh>
    <phoneticPr fontId="2"/>
  </si>
  <si>
    <t>9月１日・２日の接種分</t>
    <rPh sb="1" eb="2">
      <t>ガツ</t>
    </rPh>
    <rPh sb="3" eb="4">
      <t>ニチ</t>
    </rPh>
    <rPh sb="6" eb="7">
      <t>ニチ</t>
    </rPh>
    <rPh sb="10" eb="11">
      <t>ブン</t>
    </rPh>
    <phoneticPr fontId="2"/>
  </si>
  <si>
    <t>7月１日・２日の接種分</t>
    <rPh sb="1" eb="2">
      <t>ガツ</t>
    </rPh>
    <rPh sb="3" eb="4">
      <t>ニチ</t>
    </rPh>
    <rPh sb="6" eb="7">
      <t>ニチ</t>
    </rPh>
    <rPh sb="8" eb="11">
      <t>セッシュブン</t>
    </rPh>
    <phoneticPr fontId="2"/>
  </si>
  <si>
    <t>対象期間外の接種実績があるため、接種負担金の請求が多い。</t>
    <rPh sb="0" eb="2">
      <t>タイショウ</t>
    </rPh>
    <rPh sb="2" eb="4">
      <t>キカン</t>
    </rPh>
    <rPh sb="16" eb="21">
      <t>セッシュフタンキン</t>
    </rPh>
    <rPh sb="22" eb="24">
      <t>セイキュウ</t>
    </rPh>
    <rPh sb="25" eb="26">
      <t>オオ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</si>
</sst>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5" formatCode="&quot;¥&quot;#,##0;&quot;¥&quot;\-#,##0"/>
    <numFmt numFmtId="176" formatCode="m/d"/>
    <numFmt numFmtId="177" formatCode="General&quot;回&quot;"/>
    <numFmt numFmtId="178" formatCode="General&quot;週&quot;"/>
    <numFmt numFmtId="179" formatCode="#,##0&quot;円&quot;;[Red]\-#,##0"/>
    <numFmt numFmtId="180" formatCode="#,##0&quot;回&quot;;[Red]\-#,##0"/>
    <numFmt numFmtId="181" formatCode="m/d;@"/>
    <numFmt numFmtId="182" formatCode="m&quot;月&quot;d&quot;日の週&quot;"/>
    <numFmt numFmtId="183" formatCode="#,##0&quot;回&quot;;[Red]\-#,##0&quot;回&quot;"/>
    <numFmt numFmtId="184" formatCode="\(#,##0&quot;回&quot;\);[Red]\(\-#,##0&quot;回&quot;\)"/>
    <numFmt numFmtId="185" formatCode="m&quot;月&quot;"/>
    <numFmt numFmtId="186" formatCode="#,##0_ "/>
    <numFmt numFmtId="187" formatCode="#,##0;&quot;▲ &quot;#,##0"/>
    <numFmt numFmtId="188" formatCode="0;&quot;▲ &quot;0"/>
    <numFmt numFmtId="189" formatCode="yyyy&quot;   年   &quot;m&quot;   月   &quot;d&quot;   日&quot;;@"/>
  </numFmts>
  <fonts count="4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4"/>
      <color theme="1"/>
      <name val="游ゴシック"/>
      <family val="2"/>
      <charset val="128"/>
      <scheme val="minor"/>
    </font>
    <font>
      <b/>
      <sz val="28"/>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8"/>
      <color theme="1"/>
      <name val="游ゴシック"/>
      <family val="3"/>
      <charset val="128"/>
      <scheme val="minor"/>
    </font>
    <font>
      <b/>
      <sz val="22"/>
      <color theme="1"/>
      <name val="游ゴシック"/>
      <family val="2"/>
      <charset val="128"/>
      <scheme val="minor"/>
    </font>
    <font>
      <vertAlign val="superscript"/>
      <sz val="22"/>
      <color theme="1"/>
      <name val="游ゴシック"/>
      <family val="3"/>
      <charset val="128"/>
      <scheme val="minor"/>
    </font>
    <font>
      <b/>
      <sz val="20"/>
      <color rgb="FFFF0000"/>
      <name val="游ゴシック"/>
      <family val="3"/>
      <charset val="128"/>
      <scheme val="minor"/>
    </font>
    <font>
      <b/>
      <sz val="20"/>
      <color theme="0"/>
      <name val="游ゴシック"/>
      <family val="3"/>
      <charset val="128"/>
      <scheme val="minor"/>
    </font>
    <font>
      <b/>
      <sz val="20"/>
      <color rgb="FF66FFFF"/>
      <name val="游ゴシック"/>
      <family val="3"/>
      <charset val="128"/>
      <scheme val="minor"/>
    </font>
    <font>
      <b/>
      <u/>
      <sz val="36"/>
      <color theme="1"/>
      <name val="游ゴシック"/>
      <family val="3"/>
      <charset val="128"/>
      <scheme val="minor"/>
    </font>
    <font>
      <b/>
      <u/>
      <sz val="24"/>
      <color theme="1"/>
      <name val="游ゴシック"/>
      <family val="3"/>
      <charset val="128"/>
      <scheme val="minor"/>
    </font>
    <font>
      <b/>
      <sz val="20"/>
      <color rgb="FF0070C0"/>
      <name val="游ゴシック"/>
      <family val="3"/>
      <charset val="128"/>
      <scheme val="minor"/>
    </font>
    <font>
      <sz val="11"/>
      <color rgb="FFFF0000"/>
      <name val="游ゴシック"/>
      <family val="2"/>
      <charset val="128"/>
      <scheme val="minor"/>
    </font>
    <font>
      <sz val="18"/>
      <color theme="1"/>
      <name val="游明朝"/>
      <family val="1"/>
      <charset val="128"/>
    </font>
    <font>
      <sz val="11"/>
      <name val="游ゴシック"/>
      <family val="2"/>
      <charset val="128"/>
      <scheme val="minor"/>
    </font>
    <font>
      <b/>
      <sz val="11"/>
      <color theme="1"/>
      <name val="游ゴシック"/>
      <family val="3"/>
      <charset val="128"/>
      <scheme val="minor"/>
    </font>
    <font>
      <b/>
      <sz val="11"/>
      <name val="游ゴシック"/>
      <family val="2"/>
      <charset val="128"/>
      <scheme val="minor"/>
    </font>
    <font>
      <b/>
      <sz val="11"/>
      <name val="Segoe UI Symbol"/>
      <family val="2"/>
    </font>
    <font>
      <b/>
      <sz val="11"/>
      <name val="游ゴシック"/>
      <family val="3"/>
      <charset val="128"/>
      <scheme val="minor"/>
    </font>
    <font>
      <b/>
      <sz val="36"/>
      <color rgb="FF0000FF"/>
      <name val="游ゴシック"/>
      <family val="3"/>
      <charset val="128"/>
      <scheme val="minor"/>
    </font>
    <font>
      <sz val="11"/>
      <color rgb="FFFF0000"/>
      <name val="游ゴシック"/>
      <family val="3"/>
      <charset val="128"/>
      <scheme val="minor"/>
    </font>
    <font>
      <sz val="11"/>
      <color rgb="FF0070C0"/>
      <name val="游ゴシック"/>
      <family val="2"/>
      <charset val="128"/>
      <scheme val="minor"/>
    </font>
    <font>
      <sz val="11"/>
      <color rgb="FF0070C0"/>
      <name val="游ゴシック"/>
      <family val="3"/>
      <charset val="128"/>
      <scheme val="minor"/>
    </font>
    <font>
      <sz val="10"/>
      <color theme="1"/>
      <name val="游ゴシック"/>
      <family val="3"/>
      <charset val="128"/>
      <scheme val="minor"/>
    </font>
    <font>
      <vertAlign val="superscript"/>
      <sz val="11"/>
      <color theme="1"/>
      <name val="游ゴシック"/>
      <family val="3"/>
      <charset val="128"/>
      <scheme val="minor"/>
    </font>
    <font>
      <b/>
      <sz val="32"/>
      <color theme="1"/>
      <name val="游ゴシック"/>
      <family val="3"/>
      <charset val="128"/>
      <scheme val="minor"/>
    </font>
    <font>
      <sz val="24"/>
      <color theme="1"/>
      <name val="游ゴシック"/>
      <family val="3"/>
      <charset val="128"/>
      <scheme val="minor"/>
    </font>
    <font>
      <sz val="26"/>
      <color theme="1"/>
      <name val="游ゴシック"/>
      <family val="3"/>
      <charset val="128"/>
      <scheme val="minor"/>
    </font>
  </fonts>
  <fills count="7">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5"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73">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0" fillId="0" borderId="0" xfId="0" applyBorder="1">
      <alignment vertical="center"/>
    </xf>
    <xf numFmtId="0" fontId="7" fillId="0" borderId="0" xfId="0" applyFont="1">
      <alignment vertical="center"/>
    </xf>
    <xf numFmtId="0" fontId="13" fillId="0" borderId="0" xfId="0" applyFont="1" applyAlignment="1">
      <alignment horizontal="center" vertical="center"/>
    </xf>
    <xf numFmtId="0" fontId="10" fillId="0" borderId="0" xfId="2" applyFont="1" applyBorder="1">
      <alignment vertical="center"/>
    </xf>
    <xf numFmtId="0" fontId="15" fillId="0" borderId="0" xfId="0" applyFont="1">
      <alignment vertical="center"/>
    </xf>
    <xf numFmtId="0" fontId="16" fillId="0" borderId="0" xfId="0" applyFont="1">
      <alignment vertical="center"/>
    </xf>
    <xf numFmtId="0" fontId="14" fillId="0" borderId="0" xfId="0" applyFont="1" applyAlignment="1">
      <alignment horizontal="center" vertical="center"/>
    </xf>
    <xf numFmtId="0" fontId="17" fillId="0" borderId="0" xfId="0" applyFont="1">
      <alignment vertical="center"/>
    </xf>
    <xf numFmtId="0" fontId="9" fillId="0" borderId="0" xfId="0" applyFont="1">
      <alignment vertical="center"/>
    </xf>
    <xf numFmtId="0" fontId="22" fillId="0" borderId="0" xfId="0" applyFont="1">
      <alignment vertical="center"/>
    </xf>
    <xf numFmtId="0" fontId="18" fillId="0" borderId="0" xfId="0" applyFont="1">
      <alignment vertical="center"/>
    </xf>
    <xf numFmtId="0" fontId="0" fillId="0" borderId="5" xfId="0" applyBorder="1">
      <alignment vertical="center"/>
    </xf>
    <xf numFmtId="0" fontId="24" fillId="0" borderId="0" xfId="0" applyFont="1">
      <alignment vertical="center"/>
    </xf>
    <xf numFmtId="0" fontId="23" fillId="0" borderId="0" xfId="0" applyFont="1">
      <alignment vertical="center"/>
    </xf>
    <xf numFmtId="0" fontId="21" fillId="0" borderId="5" xfId="0" applyFont="1" applyBorder="1">
      <alignment vertical="center"/>
    </xf>
    <xf numFmtId="0" fontId="15" fillId="0" borderId="0" xfId="0" applyFont="1" applyAlignment="1">
      <alignment vertical="top"/>
    </xf>
    <xf numFmtId="0" fontId="7" fillId="0" borderId="0" xfId="0" applyFont="1" applyBorder="1" applyAlignment="1">
      <alignment vertical="center" wrapText="1"/>
    </xf>
    <xf numFmtId="0" fontId="7" fillId="0" borderId="0" xfId="0" applyFont="1" applyBorder="1" applyAlignment="1">
      <alignment horizontal="center" vertical="center" wrapText="1"/>
    </xf>
    <xf numFmtId="38" fontId="7" fillId="0" borderId="0" xfId="1" applyFont="1" applyFill="1" applyBorder="1" applyAlignment="1">
      <alignment horizontal="left" vertical="center"/>
    </xf>
    <xf numFmtId="0" fontId="22" fillId="0" borderId="0" xfId="0" applyFont="1" applyAlignment="1">
      <alignment horizontal="center" vertical="center"/>
    </xf>
    <xf numFmtId="0" fontId="16" fillId="0" borderId="0" xfId="0" applyFont="1" applyAlignment="1">
      <alignment horizontal="right" vertical="center"/>
    </xf>
    <xf numFmtId="0" fontId="0" fillId="0" borderId="0" xfId="0">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181" fontId="0" fillId="0" borderId="5" xfId="0" applyNumberFormat="1" applyBorder="1">
      <alignment vertical="center"/>
    </xf>
    <xf numFmtId="181" fontId="0" fillId="0" borderId="17" xfId="0" applyNumberFormat="1" applyBorder="1">
      <alignment vertical="center"/>
    </xf>
    <xf numFmtId="181" fontId="0" fillId="0" borderId="18" xfId="0" applyNumberFormat="1" applyBorder="1">
      <alignment vertical="center"/>
    </xf>
    <xf numFmtId="178" fontId="10" fillId="0" borderId="0" xfId="0" applyNumberFormat="1" applyFont="1">
      <alignment vertical="center"/>
    </xf>
    <xf numFmtId="0" fontId="14" fillId="0" borderId="0" xfId="0" applyFont="1">
      <alignment vertical="center"/>
    </xf>
    <xf numFmtId="0" fontId="8" fillId="0" borderId="0" xfId="0" applyFont="1">
      <alignment vertical="center"/>
    </xf>
    <xf numFmtId="0" fontId="10" fillId="0" borderId="0" xfId="0" applyFont="1">
      <alignment vertical="center"/>
    </xf>
    <xf numFmtId="0" fontId="12" fillId="0" borderId="0" xfId="0" applyFont="1">
      <alignment vertical="center"/>
    </xf>
    <xf numFmtId="38" fontId="8" fillId="0" borderId="0" xfId="1" applyFont="1" applyAlignment="1">
      <alignment horizontal="right" vertical="center"/>
    </xf>
    <xf numFmtId="184" fontId="8" fillId="0" borderId="0" xfId="1" applyNumberFormat="1" applyFont="1">
      <alignment vertical="center"/>
    </xf>
    <xf numFmtId="0" fontId="10" fillId="0" borderId="5" xfId="2" applyFont="1" applyBorder="1">
      <alignment vertical="center"/>
    </xf>
    <xf numFmtId="0" fontId="10" fillId="0" borderId="0" xfId="0" applyFont="1" applyFill="1">
      <alignment vertical="center"/>
    </xf>
    <xf numFmtId="176" fontId="26" fillId="2" borderId="1" xfId="0" applyNumberFormat="1" applyFont="1" applyFill="1" applyBorder="1" applyAlignment="1">
      <alignment horizontal="center" vertical="center"/>
    </xf>
    <xf numFmtId="176" fontId="27" fillId="2" borderId="1" xfId="0" applyNumberFormat="1" applyFont="1" applyFill="1" applyBorder="1" applyAlignment="1">
      <alignment horizontal="center" vertical="center"/>
    </xf>
    <xf numFmtId="176" fontId="28" fillId="2" borderId="1" xfId="0" applyNumberFormat="1" applyFont="1" applyFill="1" applyBorder="1" applyAlignment="1">
      <alignment horizontal="center" vertical="center"/>
    </xf>
    <xf numFmtId="38" fontId="9" fillId="0" borderId="1" xfId="1" applyFont="1" applyFill="1" applyBorder="1" applyAlignment="1">
      <alignment horizontal="center" vertical="center"/>
    </xf>
    <xf numFmtId="38" fontId="13" fillId="3" borderId="6" xfId="1" applyFont="1" applyFill="1" applyBorder="1" applyAlignment="1">
      <alignment horizontal="center" vertical="center"/>
    </xf>
    <xf numFmtId="183" fontId="9" fillId="0" borderId="1" xfId="1" applyNumberFormat="1" applyFont="1" applyBorder="1" applyAlignment="1">
      <alignment horizontal="right" vertical="center"/>
    </xf>
    <xf numFmtId="183" fontId="9" fillId="0" borderId="1" xfId="1" applyNumberFormat="1" applyFont="1" applyBorder="1" applyAlignment="1">
      <alignment horizontal="right" vertical="center"/>
    </xf>
    <xf numFmtId="38" fontId="13" fillId="3" borderId="6" xfId="1" applyFont="1" applyFill="1" applyBorder="1" applyAlignment="1">
      <alignment horizontal="center" vertical="center"/>
    </xf>
    <xf numFmtId="0" fontId="7" fillId="0" borderId="1" xfId="0" applyFont="1" applyBorder="1" applyAlignment="1">
      <alignment horizontal="center" vertical="center"/>
    </xf>
    <xf numFmtId="0" fontId="30" fillId="0" borderId="5" xfId="0" applyFont="1" applyBorder="1">
      <alignment vertical="center"/>
    </xf>
    <xf numFmtId="0" fontId="6" fillId="0" borderId="0" xfId="0" applyFont="1" applyAlignment="1">
      <alignment horizontal="right" vertical="center"/>
    </xf>
    <xf numFmtId="176" fontId="26" fillId="4" borderId="1" xfId="0" applyNumberFormat="1" applyFont="1" applyFill="1" applyBorder="1" applyAlignment="1">
      <alignment horizontal="center" vertical="center"/>
    </xf>
    <xf numFmtId="176" fontId="19" fillId="4" borderId="1" xfId="0" applyNumberFormat="1" applyFont="1" applyFill="1" applyBorder="1" applyAlignment="1">
      <alignment horizontal="center" vertical="center"/>
    </xf>
    <xf numFmtId="176" fontId="31" fillId="4" borderId="1" xfId="0" applyNumberFormat="1" applyFont="1" applyFill="1" applyBorder="1" applyAlignment="1">
      <alignment horizontal="center" vertical="center"/>
    </xf>
    <xf numFmtId="0" fontId="0" fillId="0" borderId="0" xfId="0" applyFont="1" applyAlignment="1">
      <alignment horizontal="center" vertical="center"/>
    </xf>
    <xf numFmtId="0" fontId="10" fillId="0" borderId="0" xfId="0" applyFont="1" applyBorder="1" applyAlignment="1">
      <alignment vertical="center" wrapText="1"/>
    </xf>
    <xf numFmtId="0" fontId="8" fillId="0" borderId="0" xfId="0" applyFont="1" applyBorder="1" applyAlignment="1">
      <alignment vertical="center" shrinkToFit="1"/>
    </xf>
    <xf numFmtId="178" fontId="10" fillId="0" borderId="5" xfId="0" applyNumberFormat="1" applyFont="1" applyBorder="1" applyAlignment="1">
      <alignment horizontal="center" vertical="center"/>
    </xf>
    <xf numFmtId="0" fontId="21" fillId="0" borderId="1" xfId="0" applyFont="1" applyBorder="1" applyAlignment="1">
      <alignment horizontal="center" vertical="center"/>
    </xf>
    <xf numFmtId="0" fontId="21" fillId="0" borderId="22" xfId="0" applyFont="1" applyBorder="1" applyAlignment="1">
      <alignment horizontal="center" vertical="center"/>
    </xf>
    <xf numFmtId="0" fontId="10" fillId="0" borderId="0" xfId="0" applyFont="1" applyFill="1" applyBorder="1" applyAlignment="1">
      <alignment horizontal="left" vertical="top"/>
    </xf>
    <xf numFmtId="0" fontId="10" fillId="0" borderId="0" xfId="0" applyFont="1" applyBorder="1" applyAlignment="1">
      <alignment horizontal="left" vertical="top"/>
    </xf>
    <xf numFmtId="0" fontId="10" fillId="0" borderId="1" xfId="0" applyFont="1" applyBorder="1" applyAlignment="1">
      <alignment horizontal="center" vertical="center"/>
    </xf>
    <xf numFmtId="0" fontId="33" fillId="0" borderId="0" xfId="0" applyFont="1" applyAlignment="1">
      <alignment horizontal="left" vertical="center"/>
    </xf>
    <xf numFmtId="0" fontId="33" fillId="0" borderId="0" xfId="0" applyFont="1">
      <alignment vertical="center"/>
    </xf>
    <xf numFmtId="0" fontId="35" fillId="0" borderId="0" xfId="0" applyFont="1">
      <alignment vertical="center"/>
    </xf>
    <xf numFmtId="0" fontId="0" fillId="0" borderId="4" xfId="0" applyBorder="1" applyAlignment="1">
      <alignment vertical="center" wrapText="1"/>
    </xf>
    <xf numFmtId="0" fontId="0" fillId="0" borderId="9" xfId="0" applyBorder="1" applyAlignment="1">
      <alignment vertical="center" wrapText="1"/>
    </xf>
    <xf numFmtId="185" fontId="0" fillId="0" borderId="1" xfId="0" applyNumberFormat="1" applyBorder="1" applyAlignment="1">
      <alignment horizontal="center" vertical="center"/>
    </xf>
    <xf numFmtId="0" fontId="0" fillId="0" borderId="12" xfId="0" applyBorder="1">
      <alignment vertical="center"/>
    </xf>
    <xf numFmtId="186" fontId="0" fillId="0" borderId="6" xfId="0" applyNumberFormat="1" applyBorder="1">
      <alignment vertical="center"/>
    </xf>
    <xf numFmtId="0" fontId="0" fillId="0" borderId="7" xfId="0" applyBorder="1">
      <alignment vertical="center"/>
    </xf>
    <xf numFmtId="187" fontId="0" fillId="0" borderId="19" xfId="0" applyNumberFormat="1" applyBorder="1">
      <alignment vertical="center"/>
    </xf>
    <xf numFmtId="185" fontId="0" fillId="0" borderId="28" xfId="0" applyNumberFormat="1" applyBorder="1" applyAlignment="1">
      <alignment horizontal="center" vertical="center"/>
    </xf>
    <xf numFmtId="0" fontId="0" fillId="0" borderId="24" xfId="0" applyBorder="1">
      <alignment vertical="center"/>
    </xf>
    <xf numFmtId="186" fontId="0" fillId="0" borderId="23" xfId="0" applyNumberFormat="1" applyBorder="1">
      <alignment vertical="center"/>
    </xf>
    <xf numFmtId="0" fontId="0" fillId="0" borderId="21" xfId="0" applyBorder="1">
      <alignment vertical="center"/>
    </xf>
    <xf numFmtId="187" fontId="0" fillId="0" borderId="29" xfId="0" applyNumberFormat="1" applyBorder="1">
      <alignment vertical="center"/>
    </xf>
    <xf numFmtId="0" fontId="0" fillId="0" borderId="10" xfId="0" applyBorder="1" applyAlignment="1">
      <alignment horizontal="center" vertical="center"/>
    </xf>
    <xf numFmtId="0" fontId="0" fillId="0" borderId="8" xfId="0" applyBorder="1" applyAlignment="1">
      <alignment horizontal="center" vertical="center"/>
    </xf>
    <xf numFmtId="186" fontId="0" fillId="0" borderId="5" xfId="0" applyNumberFormat="1" applyBorder="1">
      <alignment vertical="center"/>
    </xf>
    <xf numFmtId="0" fontId="0" fillId="0" borderId="9" xfId="0" applyBorder="1">
      <alignment vertical="center"/>
    </xf>
    <xf numFmtId="186" fontId="0" fillId="0" borderId="8" xfId="0" applyNumberFormat="1" applyBorder="1">
      <alignment vertical="center"/>
    </xf>
    <xf numFmtId="187" fontId="0" fillId="0" borderId="20" xfId="0" applyNumberFormat="1" applyBorder="1">
      <alignment vertical="center"/>
    </xf>
    <xf numFmtId="0" fontId="0" fillId="0" borderId="0" xfId="0" applyAlignment="1">
      <alignment horizontal="center" vertical="center"/>
    </xf>
    <xf numFmtId="186" fontId="0" fillId="0" borderId="0" xfId="0" applyNumberFormat="1">
      <alignment vertical="center"/>
    </xf>
    <xf numFmtId="187" fontId="0" fillId="0" borderId="0" xfId="0" applyNumberFormat="1">
      <alignment vertical="center"/>
    </xf>
    <xf numFmtId="0" fontId="36" fillId="0" borderId="0" xfId="0" applyFont="1">
      <alignment vertical="center"/>
    </xf>
    <xf numFmtId="0" fontId="32" fillId="0" borderId="0" xfId="0" applyFont="1">
      <alignment vertical="center"/>
    </xf>
    <xf numFmtId="0" fontId="38" fillId="0" borderId="0" xfId="0" applyFont="1">
      <alignment vertical="center"/>
    </xf>
    <xf numFmtId="185" fontId="0" fillId="0" borderId="0" xfId="0" applyNumberFormat="1">
      <alignment vertical="center"/>
    </xf>
    <xf numFmtId="0" fontId="0" fillId="0" borderId="0" xfId="0" applyAlignment="1">
      <alignment horizontal="right" vertical="center"/>
    </xf>
    <xf numFmtId="188" fontId="0" fillId="0" borderId="0" xfId="0" applyNumberFormat="1">
      <alignment vertical="center"/>
    </xf>
    <xf numFmtId="0" fontId="0" fillId="0" borderId="6" xfId="0" applyBorder="1" applyAlignment="1">
      <alignment horizontal="center" vertical="center"/>
    </xf>
    <xf numFmtId="187" fontId="0" fillId="0" borderId="6" xfId="0" applyNumberFormat="1" applyBorder="1">
      <alignment vertical="center"/>
    </xf>
    <xf numFmtId="0" fontId="39" fillId="0" borderId="0" xfId="0" applyFont="1" applyAlignment="1">
      <alignment horizontal="left" vertical="center"/>
    </xf>
    <xf numFmtId="186" fontId="41" fillId="0" borderId="6" xfId="0" applyNumberFormat="1" applyFont="1" applyBorder="1">
      <alignment vertical="center"/>
    </xf>
    <xf numFmtId="187" fontId="0" fillId="0" borderId="19" xfId="0" applyNumberFormat="1" applyBorder="1" applyAlignment="1">
      <alignment horizontal="right" vertical="center"/>
    </xf>
    <xf numFmtId="186" fontId="41" fillId="0" borderId="23" xfId="0" applyNumberFormat="1" applyFont="1" applyBorder="1">
      <alignment vertical="center"/>
    </xf>
    <xf numFmtId="0" fontId="0" fillId="5" borderId="1" xfId="0" applyFill="1" applyBorder="1" applyAlignment="1">
      <alignment horizontal="center" vertical="center"/>
    </xf>
    <xf numFmtId="187" fontId="41" fillId="5" borderId="8" xfId="0" applyNumberFormat="1" applyFont="1" applyFill="1" applyBorder="1" applyAlignment="1">
      <alignment horizontal="right" vertical="center"/>
    </xf>
    <xf numFmtId="187" fontId="0" fillId="5" borderId="6" xfId="0" applyNumberFormat="1" applyFill="1" applyBorder="1" applyAlignment="1">
      <alignment horizontal="right" vertical="center"/>
    </xf>
    <xf numFmtId="187" fontId="0" fillId="0" borderId="6" xfId="0" applyNumberFormat="1" applyBorder="1" applyAlignment="1">
      <alignment horizontal="right" vertical="center"/>
    </xf>
    <xf numFmtId="187" fontId="41" fillId="5" borderId="8" xfId="0" applyNumberFormat="1" applyFont="1" applyFill="1" applyBorder="1">
      <alignment vertical="center"/>
    </xf>
    <xf numFmtId="187" fontId="0" fillId="5" borderId="6" xfId="0" applyNumberFormat="1" applyFill="1" applyBorder="1">
      <alignment vertical="center"/>
    </xf>
    <xf numFmtId="0" fontId="21" fillId="0" borderId="5" xfId="0" applyFont="1" applyBorder="1" applyAlignment="1">
      <alignment horizontal="center" vertical="center"/>
    </xf>
    <xf numFmtId="0" fontId="0" fillId="0" borderId="0" xfId="0" applyAlignment="1">
      <alignment horizontal="left" vertical="center"/>
    </xf>
    <xf numFmtId="0" fontId="32" fillId="0" borderId="0" xfId="0" applyFont="1" applyAlignment="1">
      <alignment horizontal="left" vertical="center"/>
    </xf>
    <xf numFmtId="186" fontId="0" fillId="0" borderId="2" xfId="0" applyNumberFormat="1" applyBorder="1">
      <alignment vertical="center"/>
    </xf>
    <xf numFmtId="186" fontId="0" fillId="0" borderId="25" xfId="0" applyNumberFormat="1" applyBorder="1">
      <alignment vertical="center"/>
    </xf>
    <xf numFmtId="38" fontId="9" fillId="6" borderId="1" xfId="1" applyFont="1" applyFill="1" applyBorder="1" applyAlignment="1">
      <alignment horizontal="center" vertical="center"/>
    </xf>
    <xf numFmtId="38" fontId="9" fillId="0" borderId="1" xfId="1" applyFont="1" applyFill="1" applyBorder="1" applyAlignment="1" applyProtection="1">
      <alignment horizontal="center" vertical="center"/>
      <protection locked="0"/>
    </xf>
    <xf numFmtId="186" fontId="0" fillId="0" borderId="6" xfId="0" applyNumberFormat="1" applyBorder="1" applyProtection="1">
      <alignment vertical="center"/>
      <protection locked="0"/>
    </xf>
    <xf numFmtId="186" fontId="0" fillId="0" borderId="23" xfId="0" applyNumberFormat="1" applyBorder="1" applyProtection="1">
      <alignment vertical="center"/>
      <protection locked="0"/>
    </xf>
    <xf numFmtId="0" fontId="0" fillId="5" borderId="1" xfId="0" applyFill="1" applyBorder="1" applyAlignment="1" applyProtection="1">
      <alignment horizontal="center" vertical="center"/>
      <protection locked="0"/>
    </xf>
    <xf numFmtId="187" fontId="0" fillId="5" borderId="8" xfId="0" applyNumberFormat="1" applyFill="1" applyBorder="1" applyProtection="1">
      <alignment vertical="center"/>
      <protection locked="0"/>
    </xf>
    <xf numFmtId="187" fontId="0" fillId="5" borderId="6" xfId="0" applyNumberFormat="1" applyFill="1" applyBorder="1" applyProtection="1">
      <alignment vertical="center"/>
      <protection locked="0"/>
    </xf>
    <xf numFmtId="0" fontId="7" fillId="3" borderId="6" xfId="0" applyFont="1" applyFill="1" applyBorder="1" applyAlignment="1">
      <alignment horizontal="center" vertical="center"/>
    </xf>
    <xf numFmtId="0" fontId="7" fillId="3" borderId="12" xfId="0" applyFont="1" applyFill="1" applyBorder="1" applyAlignment="1">
      <alignment horizontal="center" vertical="center"/>
    </xf>
    <xf numFmtId="38" fontId="7" fillId="0" borderId="6" xfId="1" applyFont="1" applyFill="1" applyBorder="1" applyAlignment="1" applyProtection="1">
      <alignment horizontal="left" vertical="center"/>
      <protection locked="0"/>
    </xf>
    <xf numFmtId="38" fontId="7" fillId="0" borderId="12" xfId="1" applyFont="1" applyFill="1" applyBorder="1" applyAlignment="1" applyProtection="1">
      <alignment horizontal="left" vertical="center"/>
      <protection locked="0"/>
    </xf>
    <xf numFmtId="0" fontId="7" fillId="0" borderId="1" xfId="0" applyFont="1" applyBorder="1" applyAlignment="1">
      <alignment vertical="center" wrapText="1"/>
    </xf>
    <xf numFmtId="177" fontId="13" fillId="0" borderId="11" xfId="1" applyNumberFormat="1" applyFont="1" applyBorder="1" applyAlignment="1">
      <alignment horizontal="right" vertical="center"/>
    </xf>
    <xf numFmtId="177" fontId="13" fillId="0" borderId="10" xfId="1" applyNumberFormat="1" applyFont="1" applyBorder="1" applyAlignment="1">
      <alignment horizontal="right" vertical="center"/>
    </xf>
    <xf numFmtId="0" fontId="7" fillId="0" borderId="1" xfId="0" applyFont="1" applyBorder="1" applyAlignment="1">
      <alignment horizontal="left" vertical="center" wrapText="1"/>
    </xf>
    <xf numFmtId="0" fontId="21" fillId="0" borderId="5" xfId="0" applyFont="1" applyBorder="1" applyAlignment="1" applyProtection="1">
      <alignment horizontal="left" vertical="center" shrinkToFit="1"/>
      <protection locked="0"/>
    </xf>
    <xf numFmtId="0" fontId="7" fillId="0" borderId="6" xfId="0" applyFont="1" applyBorder="1" applyAlignment="1">
      <alignment vertical="center" wrapText="1"/>
    </xf>
    <xf numFmtId="0" fontId="7" fillId="0" borderId="12" xfId="0" applyFont="1" applyBorder="1" applyAlignment="1">
      <alignment vertical="center" wrapText="1"/>
    </xf>
    <xf numFmtId="183" fontId="13" fillId="0" borderId="11" xfId="1" applyNumberFormat="1" applyFont="1" applyBorder="1" applyAlignment="1">
      <alignment horizontal="right" vertical="center"/>
    </xf>
    <xf numFmtId="183" fontId="13" fillId="0" borderId="10" xfId="1" applyNumberFormat="1" applyFont="1" applyBorder="1" applyAlignment="1">
      <alignment horizontal="right" vertical="center"/>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45" fillId="0" borderId="5" xfId="0" applyFont="1" applyBorder="1" applyAlignment="1">
      <alignment horizontal="center" vertical="center" shrinkToFit="1"/>
    </xf>
    <xf numFmtId="0" fontId="12" fillId="0" borderId="0" xfId="0" applyFont="1" applyAlignment="1">
      <alignment vertical="top" wrapText="1"/>
    </xf>
    <xf numFmtId="0" fontId="7" fillId="0" borderId="6" xfId="0" applyFont="1" applyBorder="1" applyAlignment="1">
      <alignment horizontal="left" vertical="center" wrapText="1"/>
    </xf>
    <xf numFmtId="0" fontId="7" fillId="0" borderId="12" xfId="0" applyFont="1" applyBorder="1" applyAlignment="1">
      <alignment horizontal="left" vertic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12" xfId="0" applyFont="1" applyBorder="1" applyAlignment="1">
      <alignment horizontal="left" vertical="center"/>
    </xf>
    <xf numFmtId="0" fontId="10" fillId="0" borderId="1" xfId="0" applyFont="1" applyBorder="1" applyAlignment="1">
      <alignment horizontal="center" vertical="center"/>
    </xf>
    <xf numFmtId="0" fontId="10" fillId="0" borderId="1" xfId="0" applyFont="1" applyFill="1" applyBorder="1" applyAlignment="1" applyProtection="1">
      <alignment horizontal="left" vertical="top"/>
      <protection locked="0"/>
    </xf>
    <xf numFmtId="5" fontId="18" fillId="0" borderId="5" xfId="2" applyNumberFormat="1" applyFont="1" applyBorder="1" applyAlignment="1">
      <alignment horizontal="center"/>
    </xf>
    <xf numFmtId="0" fontId="11" fillId="0" borderId="5" xfId="2" applyFont="1" applyBorder="1" applyAlignment="1">
      <alignment horizontal="left"/>
    </xf>
    <xf numFmtId="0" fontId="10" fillId="0" borderId="1" xfId="0" applyFont="1" applyFill="1" applyBorder="1" applyAlignment="1" applyProtection="1">
      <alignment horizontal="left" vertical="center"/>
      <protection locked="0"/>
    </xf>
    <xf numFmtId="182" fontId="10" fillId="0" borderId="2" xfId="0" applyNumberFormat="1" applyFont="1" applyBorder="1" applyAlignment="1">
      <alignment horizontal="center" vertical="center"/>
    </xf>
    <xf numFmtId="182" fontId="10" fillId="0" borderId="3" xfId="0" applyNumberFormat="1" applyFont="1" applyBorder="1" applyAlignment="1">
      <alignment horizontal="center" vertical="center"/>
    </xf>
    <xf numFmtId="179" fontId="10" fillId="0" borderId="2" xfId="1" applyNumberFormat="1" applyFont="1" applyBorder="1" applyAlignment="1">
      <alignment horizontal="right" vertical="center"/>
    </xf>
    <xf numFmtId="179" fontId="10" fillId="0" borderId="3" xfId="1" applyNumberFormat="1" applyFont="1" applyBorder="1" applyAlignment="1">
      <alignment horizontal="right" vertical="center"/>
    </xf>
    <xf numFmtId="179" fontId="10" fillId="0" borderId="4" xfId="1" applyNumberFormat="1" applyFont="1" applyBorder="1" applyAlignment="1">
      <alignment horizontal="right" vertical="center"/>
    </xf>
    <xf numFmtId="0" fontId="10" fillId="0" borderId="5" xfId="0" applyFont="1" applyBorder="1" applyAlignment="1">
      <alignment horizontal="center" vertical="center"/>
    </xf>
    <xf numFmtId="179" fontId="10" fillId="0" borderId="23" xfId="1" applyNumberFormat="1" applyFont="1" applyBorder="1" applyAlignment="1">
      <alignment horizontal="right" vertical="center"/>
    </xf>
    <xf numFmtId="179" fontId="10" fillId="0" borderId="21" xfId="1" applyNumberFormat="1" applyFont="1" applyBorder="1" applyAlignment="1">
      <alignment horizontal="right" vertical="center"/>
    </xf>
    <xf numFmtId="179" fontId="10" fillId="0" borderId="24" xfId="1" applyNumberFormat="1" applyFont="1" applyBorder="1" applyAlignment="1">
      <alignment horizontal="right" vertical="center"/>
    </xf>
    <xf numFmtId="179" fontId="10" fillId="0" borderId="8" xfId="1" applyNumberFormat="1" applyFont="1" applyBorder="1" applyAlignment="1">
      <alignment horizontal="right" vertical="center" shrinkToFit="1"/>
    </xf>
    <xf numFmtId="179" fontId="10" fillId="0" borderId="5" xfId="1" applyNumberFormat="1" applyFont="1" applyBorder="1" applyAlignment="1">
      <alignment horizontal="right" vertical="center" shrinkToFit="1"/>
    </xf>
    <xf numFmtId="179" fontId="10" fillId="0" borderId="9" xfId="1" applyNumberFormat="1" applyFont="1" applyBorder="1" applyAlignment="1">
      <alignment horizontal="right" vertical="center" shrinkToFit="1"/>
    </xf>
    <xf numFmtId="182" fontId="10" fillId="0" borderId="6" xfId="0" applyNumberFormat="1" applyFont="1" applyBorder="1" applyAlignment="1">
      <alignment horizontal="center" vertical="center"/>
    </xf>
    <xf numFmtId="182" fontId="10" fillId="0" borderId="7" xfId="0" applyNumberFormat="1" applyFont="1" applyBorder="1" applyAlignment="1">
      <alignment horizontal="center" vertical="center"/>
    </xf>
    <xf numFmtId="182" fontId="10" fillId="0" borderId="23" xfId="0" applyNumberFormat="1" applyFont="1" applyBorder="1" applyAlignment="1">
      <alignment horizontal="center" vertical="center"/>
    </xf>
    <xf numFmtId="182" fontId="10" fillId="0" borderId="21" xfId="0" applyNumberFormat="1" applyFont="1" applyBorder="1" applyAlignment="1">
      <alignment horizontal="center" vertical="center"/>
    </xf>
    <xf numFmtId="180" fontId="10" fillId="0" borderId="25" xfId="1" applyNumberFormat="1" applyFont="1" applyBorder="1" applyAlignment="1">
      <alignment horizontal="right" vertical="center"/>
    </xf>
    <xf numFmtId="180" fontId="10" fillId="0" borderId="13" xfId="1" applyNumberFormat="1" applyFont="1" applyBorder="1" applyAlignment="1">
      <alignment horizontal="right" vertical="center"/>
    </xf>
    <xf numFmtId="180" fontId="10" fillId="0" borderId="26" xfId="1" applyNumberFormat="1" applyFont="1" applyBorder="1" applyAlignment="1">
      <alignment horizontal="right" vertical="center"/>
    </xf>
    <xf numFmtId="180" fontId="10" fillId="0" borderId="6" xfId="1" applyNumberFormat="1" applyFont="1" applyBorder="1" applyAlignment="1">
      <alignment horizontal="right" vertical="center"/>
    </xf>
    <xf numFmtId="180" fontId="10" fillId="0" borderId="7" xfId="1" applyNumberFormat="1" applyFont="1" applyBorder="1" applyAlignment="1">
      <alignment horizontal="right" vertical="center"/>
    </xf>
    <xf numFmtId="180" fontId="10" fillId="0" borderId="12" xfId="1" applyNumberFormat="1" applyFont="1" applyBorder="1" applyAlignment="1">
      <alignment horizontal="right" vertical="center"/>
    </xf>
    <xf numFmtId="180" fontId="10" fillId="0" borderId="23" xfId="1" applyNumberFormat="1" applyFont="1" applyBorder="1" applyAlignment="1">
      <alignment horizontal="right" vertical="center"/>
    </xf>
    <xf numFmtId="180" fontId="10" fillId="0" borderId="21" xfId="1" applyNumberFormat="1" applyFont="1" applyBorder="1" applyAlignment="1">
      <alignment horizontal="right" vertical="center"/>
    </xf>
    <xf numFmtId="180" fontId="10" fillId="0" borderId="24" xfId="1" applyNumberFormat="1" applyFont="1" applyBorder="1" applyAlignment="1">
      <alignment horizontal="right" vertical="center"/>
    </xf>
    <xf numFmtId="0" fontId="21"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Fill="1" applyBorder="1" applyAlignment="1" applyProtection="1">
      <alignment horizontal="center" vertical="center"/>
      <protection locked="0"/>
    </xf>
    <xf numFmtId="38" fontId="10" fillId="0" borderId="1" xfId="1" applyFont="1" applyFill="1" applyBorder="1" applyAlignment="1">
      <alignment horizontal="center" vertical="center"/>
    </xf>
    <xf numFmtId="49" fontId="10" fillId="0" borderId="1" xfId="1"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center" vertical="center"/>
      <protection locked="0"/>
    </xf>
    <xf numFmtId="184" fontId="8" fillId="0" borderId="3" xfId="1" applyNumberFormat="1" applyFont="1" applyBorder="1">
      <alignment vertical="center"/>
    </xf>
    <xf numFmtId="184" fontId="8" fillId="0" borderId="0" xfId="1" applyNumberFormat="1" applyFont="1" applyBorder="1">
      <alignment vertical="center"/>
    </xf>
    <xf numFmtId="0" fontId="10" fillId="0" borderId="25"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26" xfId="0" applyFont="1" applyBorder="1" applyAlignment="1">
      <alignment horizontal="center" vertical="center" shrinkToFit="1"/>
    </xf>
    <xf numFmtId="179" fontId="10" fillId="0" borderId="6" xfId="1" applyNumberFormat="1" applyFont="1" applyBorder="1" applyAlignment="1">
      <alignment horizontal="right" vertical="center"/>
    </xf>
    <xf numFmtId="179" fontId="10" fillId="0" borderId="7" xfId="1" applyNumberFormat="1" applyFont="1" applyBorder="1" applyAlignment="1">
      <alignment horizontal="right" vertical="center"/>
    </xf>
    <xf numFmtId="179" fontId="10" fillId="0" borderId="12" xfId="1" applyNumberFormat="1" applyFont="1" applyBorder="1" applyAlignment="1">
      <alignment horizontal="right"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8" fillId="0" borderId="8"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9" xfId="0" applyFont="1" applyBorder="1" applyAlignment="1">
      <alignment horizontal="center" vertical="center" wrapText="1"/>
    </xf>
    <xf numFmtId="189" fontId="10" fillId="0" borderId="5" xfId="0" applyNumberFormat="1" applyFont="1" applyFill="1" applyBorder="1" applyAlignment="1" applyProtection="1">
      <alignment horizontal="right" vertical="center"/>
      <protection locked="0"/>
    </xf>
    <xf numFmtId="0" fontId="18" fillId="0" borderId="0" xfId="2" applyFont="1" applyBorder="1" applyAlignment="1">
      <alignment horizontal="center" vertical="center"/>
    </xf>
    <xf numFmtId="0" fontId="20" fillId="0" borderId="0" xfId="2" applyFont="1" applyBorder="1" applyAlignment="1">
      <alignment vertical="top" wrapText="1"/>
    </xf>
    <xf numFmtId="0" fontId="10" fillId="0" borderId="5" xfId="2" applyFont="1" applyBorder="1" applyAlignment="1">
      <alignment horizontal="left" vertical="center" shrinkToFit="1"/>
    </xf>
    <xf numFmtId="0" fontId="10" fillId="0" borderId="7" xfId="2" applyFont="1" applyFill="1" applyBorder="1" applyAlignment="1" applyProtection="1">
      <alignment horizontal="left" vertical="center" shrinkToFit="1"/>
      <protection locked="0"/>
    </xf>
    <xf numFmtId="0" fontId="10" fillId="0" borderId="7" xfId="2" applyFont="1" applyFill="1" applyBorder="1" applyAlignment="1" applyProtection="1">
      <alignment horizontal="left" vertical="center"/>
      <protection locked="0"/>
    </xf>
    <xf numFmtId="0" fontId="29" fillId="0" borderId="5" xfId="0" applyFont="1" applyBorder="1" applyAlignment="1">
      <alignment horizontal="right" vertical="center"/>
    </xf>
    <xf numFmtId="38" fontId="7" fillId="0" borderId="6" xfId="1" applyFont="1" applyFill="1" applyBorder="1" applyAlignment="1">
      <alignment horizontal="left" vertical="center"/>
    </xf>
    <xf numFmtId="38" fontId="7" fillId="0" borderId="12" xfId="1" applyFont="1" applyFill="1" applyBorder="1" applyAlignment="1">
      <alignment horizontal="left" vertical="center"/>
    </xf>
    <xf numFmtId="177" fontId="13" fillId="0" borderId="1" xfId="1" applyNumberFormat="1" applyFont="1" applyBorder="1" applyAlignment="1">
      <alignment horizontal="right" vertical="center"/>
    </xf>
    <xf numFmtId="0" fontId="22" fillId="0" borderId="5" xfId="0" applyFont="1" applyFill="1" applyBorder="1">
      <alignment vertical="center"/>
    </xf>
    <xf numFmtId="0" fontId="10" fillId="0" borderId="5" xfId="0" applyFont="1" applyFill="1" applyBorder="1">
      <alignment vertical="center"/>
    </xf>
    <xf numFmtId="187" fontId="0" fillId="0" borderId="0" xfId="0" applyNumberFormat="1" applyAlignment="1">
      <alignment horizontal="center" vertical="center"/>
    </xf>
    <xf numFmtId="0" fontId="0" fillId="0" borderId="1" xfId="0" applyBorder="1" applyAlignment="1">
      <alignment horizontal="center" vertical="center"/>
    </xf>
    <xf numFmtId="0" fontId="0" fillId="5" borderId="2" xfId="0" applyFill="1" applyBorder="1" applyAlignment="1" applyProtection="1">
      <alignment horizontal="left" vertical="center" wrapText="1"/>
      <protection locked="0"/>
    </xf>
    <xf numFmtId="0" fontId="0" fillId="5" borderId="3" xfId="0" applyFill="1" applyBorder="1" applyAlignment="1" applyProtection="1">
      <alignment horizontal="left" vertical="center" wrapText="1"/>
      <protection locked="0"/>
    </xf>
    <xf numFmtId="0" fontId="0" fillId="5" borderId="4" xfId="0" applyFill="1" applyBorder="1" applyAlignment="1" applyProtection="1">
      <alignment horizontal="left" vertical="center" wrapText="1"/>
      <protection locked="0"/>
    </xf>
    <xf numFmtId="0" fontId="0" fillId="5" borderId="8" xfId="0" applyFill="1" applyBorder="1" applyAlignment="1" applyProtection="1">
      <alignment horizontal="left" vertical="center" wrapText="1"/>
      <protection locked="0"/>
    </xf>
    <xf numFmtId="0" fontId="0" fillId="5" borderId="5" xfId="0" applyFill="1" applyBorder="1" applyAlignment="1" applyProtection="1">
      <alignment horizontal="left" vertical="center" wrapText="1"/>
      <protection locked="0"/>
    </xf>
    <xf numFmtId="0" fontId="0" fillId="5" borderId="9" xfId="0" applyFill="1" applyBorder="1" applyAlignment="1" applyProtection="1">
      <alignment horizontal="left" vertical="center" wrapText="1"/>
      <protection locked="0"/>
    </xf>
    <xf numFmtId="0" fontId="0" fillId="5" borderId="6" xfId="0" applyFill="1" applyBorder="1" applyAlignment="1" applyProtection="1">
      <alignment horizontal="left" vertical="center" shrinkToFit="1"/>
      <protection locked="0"/>
    </xf>
    <xf numFmtId="0" fontId="0" fillId="5" borderId="7" xfId="0" applyFill="1" applyBorder="1" applyAlignment="1" applyProtection="1">
      <alignment horizontal="left" vertical="center" shrinkToFit="1"/>
      <protection locked="0"/>
    </xf>
    <xf numFmtId="0" fontId="0" fillId="5" borderId="12" xfId="0" applyFill="1" applyBorder="1" applyAlignment="1" applyProtection="1">
      <alignment horizontal="left" vertical="center" shrinkToFit="1"/>
      <protection locked="0"/>
    </xf>
    <xf numFmtId="0" fontId="0" fillId="0" borderId="7" xfId="0" applyBorder="1" applyAlignment="1">
      <alignment horizontal="center" vertical="center"/>
    </xf>
    <xf numFmtId="0" fontId="0" fillId="0" borderId="12" xfId="0" applyBorder="1" applyAlignment="1">
      <alignment horizontal="center" vertical="center"/>
    </xf>
    <xf numFmtId="186" fontId="0" fillId="0" borderId="6" xfId="0" applyNumberFormat="1" applyBorder="1" applyProtection="1">
      <alignment vertical="center"/>
      <protection locked="0"/>
    </xf>
    <xf numFmtId="186" fontId="0" fillId="0" borderId="7" xfId="0" applyNumberFormat="1" applyBorder="1" applyProtection="1">
      <alignment vertical="center"/>
      <protection locked="0"/>
    </xf>
    <xf numFmtId="186" fontId="0" fillId="0" borderId="23" xfId="0" applyNumberFormat="1" applyBorder="1" applyProtection="1">
      <alignment vertical="center"/>
      <protection locked="0"/>
    </xf>
    <xf numFmtId="186" fontId="0" fillId="0" borderId="21" xfId="0" applyNumberFormat="1" applyBorder="1" applyProtection="1">
      <alignment vertical="center"/>
      <protection locked="0"/>
    </xf>
    <xf numFmtId="0" fontId="34" fillId="0" borderId="5" xfId="0" applyFont="1" applyBorder="1" applyAlignment="1">
      <alignment horizontal="left" vertical="center" shrinkToFit="1"/>
    </xf>
    <xf numFmtId="0" fontId="43"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xf>
    <xf numFmtId="0" fontId="0" fillId="0" borderId="27"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21" fillId="6" borderId="5" xfId="0" applyFont="1" applyFill="1" applyBorder="1" applyAlignment="1">
      <alignment horizontal="left" vertical="center" shrinkToFit="1"/>
    </xf>
    <xf numFmtId="189" fontId="10" fillId="6" borderId="5" xfId="0" applyNumberFormat="1" applyFont="1" applyFill="1" applyBorder="1" applyAlignment="1">
      <alignment horizontal="right" vertical="center"/>
    </xf>
    <xf numFmtId="0" fontId="10" fillId="6" borderId="7" xfId="2" applyFont="1" applyFill="1" applyBorder="1" applyAlignment="1">
      <alignment horizontal="left" vertical="center"/>
    </xf>
    <xf numFmtId="179" fontId="10" fillId="0" borderId="8" xfId="1" applyNumberFormat="1" applyFont="1" applyBorder="1" applyAlignment="1">
      <alignment horizontal="right" vertical="center"/>
    </xf>
    <xf numFmtId="179" fontId="10" fillId="0" borderId="5" xfId="1" applyNumberFormat="1" applyFont="1" applyBorder="1" applyAlignment="1">
      <alignment horizontal="right" vertical="center"/>
    </xf>
    <xf numFmtId="179" fontId="10" fillId="0" borderId="9" xfId="1" applyNumberFormat="1" applyFont="1" applyBorder="1" applyAlignment="1">
      <alignment horizontal="right" vertical="center"/>
    </xf>
    <xf numFmtId="0" fontId="10" fillId="6" borderId="1" xfId="0" applyFont="1" applyFill="1" applyBorder="1" applyAlignment="1">
      <alignment horizontal="left" vertical="center"/>
    </xf>
    <xf numFmtId="49" fontId="47" fillId="6" borderId="1" xfId="0" applyNumberFormat="1" applyFont="1" applyFill="1" applyBorder="1" applyAlignment="1">
      <alignment horizontal="center" vertical="center" shrinkToFit="1"/>
    </xf>
    <xf numFmtId="38" fontId="10" fillId="0" borderId="1" xfId="1" applyFont="1" applyFill="1" applyBorder="1" applyAlignment="1">
      <alignment horizontal="center" vertical="center" shrinkToFit="1"/>
    </xf>
    <xf numFmtId="49" fontId="46" fillId="6" borderId="1" xfId="1" applyNumberFormat="1" applyFont="1" applyFill="1" applyBorder="1" applyAlignment="1">
      <alignment horizontal="center" vertical="center" shrinkToFit="1"/>
    </xf>
    <xf numFmtId="0" fontId="10" fillId="0" borderId="1" xfId="0" applyFont="1" applyFill="1" applyBorder="1" applyAlignment="1">
      <alignment horizontal="left" vertical="top"/>
    </xf>
    <xf numFmtId="0" fontId="46" fillId="6" borderId="1" xfId="0" applyFont="1" applyFill="1" applyBorder="1" applyAlignment="1">
      <alignment horizontal="left" vertical="center" shrinkToFit="1"/>
    </xf>
    <xf numFmtId="0" fontId="46" fillId="6" borderId="1" xfId="0" applyFont="1" applyFill="1" applyBorder="1" applyAlignment="1">
      <alignment horizontal="center" vertical="center" shrinkToFit="1"/>
    </xf>
    <xf numFmtId="0" fontId="41" fillId="5" borderId="2" xfId="0" applyFont="1" applyFill="1" applyBorder="1" applyAlignment="1">
      <alignment horizontal="left" vertical="center" wrapText="1"/>
    </xf>
    <xf numFmtId="0" fontId="42" fillId="5" borderId="3" xfId="0" applyFont="1" applyFill="1" applyBorder="1" applyAlignment="1">
      <alignment horizontal="left" vertical="center" wrapText="1"/>
    </xf>
    <xf numFmtId="0" fontId="42" fillId="5" borderId="4" xfId="0" applyFont="1" applyFill="1" applyBorder="1" applyAlignment="1">
      <alignment horizontal="left" vertical="center" wrapText="1"/>
    </xf>
    <xf numFmtId="0" fontId="42" fillId="5" borderId="8" xfId="0" applyFont="1" applyFill="1" applyBorder="1" applyAlignment="1">
      <alignment horizontal="left" vertical="center" wrapText="1"/>
    </xf>
    <xf numFmtId="0" fontId="42" fillId="5" borderId="5" xfId="0" applyFont="1" applyFill="1" applyBorder="1" applyAlignment="1">
      <alignment horizontal="left" vertical="center" wrapText="1"/>
    </xf>
    <xf numFmtId="0" fontId="42" fillId="5" borderId="9" xfId="0" applyFont="1" applyFill="1" applyBorder="1" applyAlignment="1">
      <alignment horizontal="left" vertical="center" wrapText="1"/>
    </xf>
    <xf numFmtId="0" fontId="41" fillId="5" borderId="6" xfId="0" applyFont="1" applyFill="1" applyBorder="1" applyAlignment="1">
      <alignment horizontal="left" vertical="center" shrinkToFit="1"/>
    </xf>
    <xf numFmtId="0" fontId="42" fillId="5" borderId="7" xfId="0" applyFont="1" applyFill="1" applyBorder="1" applyAlignment="1">
      <alignment horizontal="left" vertical="center" shrinkToFit="1"/>
    </xf>
    <xf numFmtId="0" fontId="42" fillId="5" borderId="12" xfId="0" applyFont="1" applyFill="1" applyBorder="1" applyAlignment="1">
      <alignment horizontal="left" vertical="center" shrinkToFit="1"/>
    </xf>
    <xf numFmtId="0" fontId="0" fillId="5" borderId="6" xfId="0" applyFill="1" applyBorder="1" applyAlignment="1">
      <alignment horizontal="left" vertical="center" shrinkToFit="1"/>
    </xf>
    <xf numFmtId="0" fontId="0" fillId="5" borderId="7" xfId="0" applyFill="1" applyBorder="1" applyAlignment="1">
      <alignment horizontal="left" vertical="center" shrinkToFit="1"/>
    </xf>
    <xf numFmtId="0" fontId="0" fillId="5" borderId="12" xfId="0" applyFill="1" applyBorder="1" applyAlignment="1">
      <alignment horizontal="left" vertical="center" shrinkToFit="1"/>
    </xf>
    <xf numFmtId="186" fontId="0" fillId="0" borderId="6" xfId="0" applyNumberFormat="1" applyBorder="1">
      <alignment vertical="center"/>
    </xf>
    <xf numFmtId="186" fontId="0" fillId="0" borderId="7" xfId="0" applyNumberFormat="1" applyBorder="1">
      <alignment vertical="center"/>
    </xf>
    <xf numFmtId="186" fontId="0" fillId="0" borderId="23" xfId="0" applyNumberFormat="1" applyBorder="1">
      <alignment vertical="center"/>
    </xf>
    <xf numFmtId="186" fontId="0" fillId="0" borderId="21" xfId="0" applyNumberFormat="1" applyBorder="1">
      <alignment vertical="center"/>
    </xf>
    <xf numFmtId="0" fontId="32" fillId="0" borderId="5" xfId="0" applyFont="1" applyBorder="1" applyAlignment="1">
      <alignment horizontal="left" vertical="center" shrinkToFit="1"/>
    </xf>
    <xf numFmtId="0" fontId="40" fillId="0" borderId="5" xfId="0" applyFont="1" applyBorder="1" applyAlignment="1">
      <alignment horizontal="left" vertical="center" shrinkToFit="1"/>
    </xf>
    <xf numFmtId="0" fontId="0" fillId="0" borderId="2" xfId="0" applyBorder="1" applyAlignment="1">
      <alignment horizontal="center" vertical="center" wrapText="1"/>
    </xf>
  </cellXfs>
  <cellStyles count="3">
    <cellStyle name="桁区切り" xfId="1" builtinId="6"/>
    <cellStyle name="標準" xfId="0" builtinId="0"/>
    <cellStyle name="標準 2 3 2" xfId="2"/>
  </cellStyles>
  <dxfs count="10">
    <dxf>
      <font>
        <color auto="1"/>
      </font>
      <fill>
        <patternFill>
          <bgColor theme="7"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auto="1"/>
      </font>
      <fill>
        <patternFill>
          <bgColor theme="7"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0</xdr:colOff>
      <xdr:row>0</xdr:row>
      <xdr:rowOff>500063</xdr:rowOff>
    </xdr:from>
    <xdr:to>
      <xdr:col>31</xdr:col>
      <xdr:colOff>666749</xdr:colOff>
      <xdr:row>5</xdr:row>
      <xdr:rowOff>142875</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7716500" y="500063"/>
          <a:ext cx="10334624" cy="3119437"/>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400" b="1">
              <a:solidFill>
                <a:srgbClr val="0000FF"/>
              </a:solidFill>
            </a:rPr>
            <a:t>留意事項</a:t>
          </a:r>
          <a:endParaRPr kumimoji="1" lang="en-US" altLang="ja-JP" sz="2400" b="1">
            <a:solidFill>
              <a:srgbClr val="0000FF"/>
            </a:solidFill>
          </a:endParaRPr>
        </a:p>
        <a:p>
          <a:pPr algn="l"/>
          <a:r>
            <a:rPr kumimoji="1" lang="ja-JP" altLang="en-US" sz="2400" b="1">
              <a:solidFill>
                <a:srgbClr val="0000FF"/>
              </a:solidFill>
            </a:rPr>
            <a:t>・様式２実績報告→様式１申請書兼請求書→接種回数の相違（ある場合）の順に作成してください</a:t>
          </a:r>
          <a:endParaRPr kumimoji="1" lang="en-US" altLang="ja-JP" sz="2400" b="1">
            <a:solidFill>
              <a:srgbClr val="0000FF"/>
            </a:solidFill>
          </a:endParaRPr>
        </a:p>
        <a:p>
          <a:pPr algn="l"/>
          <a:r>
            <a:rPr kumimoji="1" lang="ja-JP" altLang="en-US" sz="2400" b="1">
              <a:solidFill>
                <a:srgbClr val="0000FF"/>
              </a:solidFill>
            </a:rPr>
            <a:t>・セルのマーカー部分の記載をしてください。</a:t>
          </a:r>
          <a:endParaRPr kumimoji="1" lang="en-US" altLang="ja-JP" sz="2400" b="1">
            <a:solidFill>
              <a:srgbClr val="0000FF"/>
            </a:solidFill>
          </a:endParaRPr>
        </a:p>
        <a:p>
          <a:pPr algn="l"/>
          <a:r>
            <a:rPr kumimoji="1" lang="ja-JP" altLang="en-US" sz="2400" b="1">
              <a:solidFill>
                <a:srgbClr val="0000FF"/>
              </a:solidFill>
            </a:rPr>
            <a:t>・セルの白色は自動計算等で算出されます。</a:t>
          </a:r>
          <a:endParaRPr kumimoji="1" lang="en-US" altLang="ja-JP" sz="2400" b="1">
            <a:solidFill>
              <a:srgbClr val="0000FF"/>
            </a:solidFill>
          </a:endParaRPr>
        </a:p>
        <a:p>
          <a:pPr algn="l"/>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1333500</xdr:colOff>
      <xdr:row>5</xdr:row>
      <xdr:rowOff>71437</xdr:rowOff>
    </xdr:from>
    <xdr:to>
      <xdr:col>14</xdr:col>
      <xdr:colOff>71438</xdr:colOff>
      <xdr:row>6</xdr:row>
      <xdr:rowOff>142874</xdr:rowOff>
    </xdr:to>
    <xdr:sp macro="" textlink="">
      <xdr:nvSpPr>
        <xdr:cNvPr id="2" name="テキスト ボックス 1"/>
        <xdr:cNvSpPr txBox="1"/>
      </xdr:nvSpPr>
      <xdr:spPr>
        <a:xfrm>
          <a:off x="15406688" y="2595562"/>
          <a:ext cx="762000"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印</a:t>
          </a:r>
        </a:p>
      </xdr:txBody>
    </xdr:sp>
    <xdr:clientData/>
  </xdr:twoCellAnchor>
  <xdr:twoCellAnchor>
    <xdr:from>
      <xdr:col>14</xdr:col>
      <xdr:colOff>571500</xdr:colOff>
      <xdr:row>1</xdr:row>
      <xdr:rowOff>23812</xdr:rowOff>
    </xdr:from>
    <xdr:to>
      <xdr:col>29</xdr:col>
      <xdr:colOff>547686</xdr:colOff>
      <xdr:row>7</xdr:row>
      <xdr:rowOff>71437</xdr:rowOff>
    </xdr:to>
    <xdr:sp macro="" textlink="">
      <xdr:nvSpPr>
        <xdr:cNvPr id="3" name="正方形/長方形 2">
          <a:extLst>
            <a:ext uri="{FF2B5EF4-FFF2-40B4-BE49-F238E27FC236}">
              <a16:creationId xmlns:a16="http://schemas.microsoft.com/office/drawing/2014/main" id="{00000000-0008-0000-0200-000002000000}"/>
            </a:ext>
          </a:extLst>
        </xdr:cNvPr>
        <xdr:cNvSpPr/>
      </xdr:nvSpPr>
      <xdr:spPr>
        <a:xfrm>
          <a:off x="16668750" y="476250"/>
          <a:ext cx="10334624" cy="3119437"/>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400" b="1">
              <a:solidFill>
                <a:srgbClr val="0000FF"/>
              </a:solidFill>
            </a:rPr>
            <a:t>留意事項</a:t>
          </a:r>
          <a:endParaRPr kumimoji="1" lang="en-US" altLang="ja-JP" sz="2400" b="1">
            <a:solidFill>
              <a:srgbClr val="0000FF"/>
            </a:solidFill>
          </a:endParaRPr>
        </a:p>
        <a:p>
          <a:pPr algn="l"/>
          <a:r>
            <a:rPr kumimoji="1" lang="ja-JP" altLang="en-US" sz="2400" b="1">
              <a:solidFill>
                <a:srgbClr val="0000FF"/>
              </a:solidFill>
            </a:rPr>
            <a:t>・様式２実績報告→様式１申請書兼請求書→接種回数の相違（ある場合）の順に作成してください</a:t>
          </a:r>
          <a:endParaRPr kumimoji="1" lang="en-US" altLang="ja-JP" sz="2400" b="1">
            <a:solidFill>
              <a:srgbClr val="0000FF"/>
            </a:solidFill>
          </a:endParaRPr>
        </a:p>
        <a:p>
          <a:pPr algn="l"/>
          <a:r>
            <a:rPr kumimoji="1" lang="ja-JP" altLang="en-US" sz="2400" b="1">
              <a:solidFill>
                <a:srgbClr val="0000FF"/>
              </a:solidFill>
            </a:rPr>
            <a:t>・セルのマーカー部分の記載をしてください。</a:t>
          </a:r>
          <a:endParaRPr kumimoji="1" lang="en-US" altLang="ja-JP" sz="2400" b="1">
            <a:solidFill>
              <a:srgbClr val="0000FF"/>
            </a:solidFill>
          </a:endParaRPr>
        </a:p>
        <a:p>
          <a:pPr algn="l"/>
          <a:r>
            <a:rPr kumimoji="1" lang="ja-JP" altLang="en-US" sz="2400" b="1">
              <a:solidFill>
                <a:srgbClr val="0000FF"/>
              </a:solidFill>
            </a:rPr>
            <a:t>・セルの白色は自動計算等で算出されます。</a:t>
          </a:r>
          <a:endParaRPr kumimoji="1" lang="en-US" altLang="ja-JP" sz="2400" b="1">
            <a:solidFill>
              <a:srgbClr val="0000FF"/>
            </a:solidFill>
          </a:endParaRPr>
        </a:p>
        <a:p>
          <a:pPr algn="l"/>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404812</xdr:colOff>
      <xdr:row>7</xdr:row>
      <xdr:rowOff>571500</xdr:rowOff>
    </xdr:from>
    <xdr:to>
      <xdr:col>24</xdr:col>
      <xdr:colOff>166687</xdr:colOff>
      <xdr:row>13</xdr:row>
      <xdr:rowOff>23813</xdr:rowOff>
    </xdr:to>
    <xdr:sp macro="" textlink="">
      <xdr:nvSpPr>
        <xdr:cNvPr id="4" name="角丸四角形吹き出し 3"/>
        <xdr:cNvSpPr/>
      </xdr:nvSpPr>
      <xdr:spPr>
        <a:xfrm>
          <a:off x="16740187" y="5072063"/>
          <a:ext cx="5976938" cy="2928938"/>
        </a:xfrm>
        <a:prstGeom prst="wedgeRoundRectCallout">
          <a:avLst>
            <a:gd name="adj1" fmla="val -140753"/>
            <a:gd name="adj2" fmla="val -41801"/>
            <a:gd name="adj3" fmla="val 16667"/>
          </a:avLst>
        </a:prstGeom>
        <a:solidFill>
          <a:schemeClr val="bg1"/>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a:t>上段は時間外等の接種体制を用意した日に〇をつけてください。</a:t>
          </a:r>
          <a:endParaRPr kumimoji="1" lang="en-US" altLang="ja-JP" sz="2000"/>
        </a:p>
        <a:p>
          <a:pPr algn="l"/>
          <a:endParaRPr kumimoji="1" lang="en-US" altLang="ja-JP" sz="2000"/>
        </a:p>
        <a:p>
          <a:pPr algn="l"/>
          <a:r>
            <a:rPr kumimoji="1" lang="ja-JP" altLang="en-US" sz="2000"/>
            <a:t>下段はその日の接種回数の記載をお願いします。</a:t>
          </a:r>
          <a:endParaRPr kumimoji="1" lang="en-US" altLang="ja-JP" sz="2000"/>
        </a:p>
        <a:p>
          <a:pPr algn="l"/>
          <a:r>
            <a:rPr kumimoji="1" lang="en-US" altLang="ja-JP" sz="2000">
              <a:solidFill>
                <a:srgbClr val="FF0000"/>
              </a:solidFill>
            </a:rPr>
            <a:t>※</a:t>
          </a:r>
          <a:r>
            <a:rPr kumimoji="1" lang="ja-JP" altLang="en-US" sz="2000">
              <a:solidFill>
                <a:srgbClr val="FF0000"/>
              </a:solidFill>
            </a:rPr>
            <a:t>予診のみの接種回数は含まれません。</a:t>
          </a:r>
          <a:endParaRPr kumimoji="1" lang="en-US" altLang="ja-JP" sz="2000">
            <a:solidFill>
              <a:srgbClr val="FF0000"/>
            </a:solidFill>
          </a:endParaRPr>
        </a:p>
      </xdr:txBody>
    </xdr:sp>
    <xdr:clientData/>
  </xdr:twoCellAnchor>
  <xdr:twoCellAnchor>
    <xdr:from>
      <xdr:col>15</xdr:col>
      <xdr:colOff>309563</xdr:colOff>
      <xdr:row>0</xdr:row>
      <xdr:rowOff>404812</xdr:rowOff>
    </xdr:from>
    <xdr:to>
      <xdr:col>30</xdr:col>
      <xdr:colOff>285749</xdr:colOff>
      <xdr:row>5</xdr:row>
      <xdr:rowOff>47624</xdr:rowOff>
    </xdr:to>
    <xdr:sp macro="" textlink="">
      <xdr:nvSpPr>
        <xdr:cNvPr id="5" name="正方形/長方形 4">
          <a:extLst>
            <a:ext uri="{FF2B5EF4-FFF2-40B4-BE49-F238E27FC236}">
              <a16:creationId xmlns:a16="http://schemas.microsoft.com/office/drawing/2014/main" id="{00000000-0008-0000-0200-000002000000}"/>
            </a:ext>
          </a:extLst>
        </xdr:cNvPr>
        <xdr:cNvSpPr/>
      </xdr:nvSpPr>
      <xdr:spPr>
        <a:xfrm>
          <a:off x="16644938" y="404812"/>
          <a:ext cx="10334624" cy="3119437"/>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400" b="1">
              <a:solidFill>
                <a:srgbClr val="0000FF"/>
              </a:solidFill>
            </a:rPr>
            <a:t>留意事項</a:t>
          </a:r>
          <a:endParaRPr kumimoji="1" lang="en-US" altLang="ja-JP" sz="2400" b="1">
            <a:solidFill>
              <a:srgbClr val="0000FF"/>
            </a:solidFill>
          </a:endParaRPr>
        </a:p>
        <a:p>
          <a:pPr algn="l"/>
          <a:r>
            <a:rPr kumimoji="1" lang="ja-JP" altLang="en-US" sz="2400" b="1">
              <a:solidFill>
                <a:srgbClr val="0000FF"/>
              </a:solidFill>
            </a:rPr>
            <a:t>・様式２実績報告→様式１申請書兼請求書→接種回数の相違（ある場合）の順に作成してください</a:t>
          </a:r>
          <a:endParaRPr kumimoji="1" lang="en-US" altLang="ja-JP" sz="2400" b="1">
            <a:solidFill>
              <a:srgbClr val="0000FF"/>
            </a:solidFill>
          </a:endParaRPr>
        </a:p>
        <a:p>
          <a:pPr algn="l"/>
          <a:r>
            <a:rPr kumimoji="1" lang="ja-JP" altLang="en-US" sz="2400" b="1">
              <a:solidFill>
                <a:srgbClr val="0000FF"/>
              </a:solidFill>
            </a:rPr>
            <a:t>・セルのマーカー部分の記載をしてください。</a:t>
          </a:r>
          <a:endParaRPr kumimoji="1" lang="en-US" altLang="ja-JP" sz="2400" b="1">
            <a:solidFill>
              <a:srgbClr val="0000FF"/>
            </a:solidFill>
          </a:endParaRPr>
        </a:p>
        <a:p>
          <a:pPr algn="l"/>
          <a:r>
            <a:rPr kumimoji="1" lang="ja-JP" altLang="en-US" sz="2400" b="1">
              <a:solidFill>
                <a:srgbClr val="0000FF"/>
              </a:solidFill>
            </a:rPr>
            <a:t>・セルの白色は自動計算等で算出されます。</a:t>
          </a:r>
          <a:endParaRPr kumimoji="1" lang="en-US" altLang="ja-JP" sz="2400" b="1">
            <a:solidFill>
              <a:srgbClr val="0000FF"/>
            </a:solidFill>
          </a:endParaRPr>
        </a:p>
        <a:p>
          <a:pPr algn="l"/>
          <a:endParaRPr kumimoji="1" lang="en-US" altLang="ja-JP" sz="1100"/>
        </a:p>
      </xdr:txBody>
    </xdr:sp>
    <xdr:clientData/>
  </xdr:twoCellAnchor>
  <xdr:twoCellAnchor>
    <xdr:from>
      <xdr:col>16</xdr:col>
      <xdr:colOff>261937</xdr:colOff>
      <xdr:row>36</xdr:row>
      <xdr:rowOff>500061</xdr:rowOff>
    </xdr:from>
    <xdr:to>
      <xdr:col>25</xdr:col>
      <xdr:colOff>333374</xdr:colOff>
      <xdr:row>46</xdr:row>
      <xdr:rowOff>190499</xdr:rowOff>
    </xdr:to>
    <xdr:sp macro="" textlink="">
      <xdr:nvSpPr>
        <xdr:cNvPr id="6" name="角丸四角形吹き出し 5"/>
        <xdr:cNvSpPr/>
      </xdr:nvSpPr>
      <xdr:spPr>
        <a:xfrm>
          <a:off x="17287875" y="21907499"/>
          <a:ext cx="6286499" cy="3762375"/>
        </a:xfrm>
        <a:prstGeom prst="wedgeRoundRectCallout">
          <a:avLst>
            <a:gd name="adj1" fmla="val -141549"/>
            <a:gd name="adj2" fmla="val 19971"/>
            <a:gd name="adj3" fmla="val 16667"/>
          </a:avLst>
        </a:prstGeom>
        <a:solidFill>
          <a:schemeClr val="bg1"/>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a:t>対象期間（５・６月分）の市及び国保連への請求書のコピーを添付してください。</a:t>
          </a:r>
          <a:endParaRPr kumimoji="1" lang="en-US" altLang="ja-JP" sz="2000"/>
        </a:p>
        <a:p>
          <a:pPr algn="l"/>
          <a:endParaRPr kumimoji="1" lang="en-US" altLang="ja-JP" sz="2000"/>
        </a:p>
        <a:p>
          <a:pPr algn="l"/>
          <a:r>
            <a:rPr kumimoji="1" lang="ja-JP" altLang="en-US" sz="2000"/>
            <a:t>上記の請求書と協力金の申請内容が異なる場合は、理由書（様式は任意）の添付をお願いします。</a:t>
          </a:r>
          <a:endParaRPr kumimoji="1" lang="en-US" altLang="ja-JP" sz="2000"/>
        </a:p>
        <a:p>
          <a:pPr algn="l"/>
          <a:r>
            <a:rPr kumimoji="1" lang="en-US" altLang="ja-JP" sz="2000"/>
            <a:t>※</a:t>
          </a:r>
          <a:r>
            <a:rPr kumimoji="1" lang="ja-JP" altLang="en-US" sz="2000"/>
            <a:t>接種回数の相違を記載するシートを用意しているので、こちらを使用していただいてもかまいません</a:t>
          </a:r>
          <a:endParaRPr kumimoji="1" lang="en-US" altLang="ja-JP" sz="20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380999</xdr:colOff>
      <xdr:row>22</xdr:row>
      <xdr:rowOff>285750</xdr:rowOff>
    </xdr:from>
    <xdr:to>
      <xdr:col>25</xdr:col>
      <xdr:colOff>190499</xdr:colOff>
      <xdr:row>29</xdr:row>
      <xdr:rowOff>71438</xdr:rowOff>
    </xdr:to>
    <xdr:sp macro="" textlink="">
      <xdr:nvSpPr>
        <xdr:cNvPr id="2" name="角丸四角形吹き出し 1"/>
        <xdr:cNvSpPr/>
      </xdr:nvSpPr>
      <xdr:spPr>
        <a:xfrm>
          <a:off x="18549937" y="9096375"/>
          <a:ext cx="5334000" cy="2928938"/>
        </a:xfrm>
        <a:prstGeom prst="wedgeRoundRectCallout">
          <a:avLst>
            <a:gd name="adj1" fmla="val -140355"/>
            <a:gd name="adj2" fmla="val -79199"/>
            <a:gd name="adj3" fmla="val 16667"/>
          </a:avLst>
        </a:prstGeom>
        <a:solidFill>
          <a:schemeClr val="bg1"/>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2000"/>
        </a:p>
        <a:p>
          <a:pPr algn="l"/>
          <a:r>
            <a:rPr kumimoji="1" lang="ja-JP" altLang="en-US" sz="2800"/>
            <a:t>申請（請求）額及び内訳は「</a:t>
          </a:r>
          <a:r>
            <a:rPr kumimoji="1" lang="ja-JP" altLang="ja-JP" sz="2800">
              <a:solidFill>
                <a:schemeClr val="dk1"/>
              </a:solidFill>
              <a:effectLst/>
              <a:latin typeface="+mn-lt"/>
              <a:ea typeface="+mn-ea"/>
              <a:cs typeface="+mn-cs"/>
            </a:rPr>
            <a:t>様式２</a:t>
          </a:r>
          <a:r>
            <a:rPr kumimoji="1" lang="ja-JP" altLang="en-US" sz="2800">
              <a:solidFill>
                <a:schemeClr val="dk1"/>
              </a:solidFill>
              <a:effectLst/>
              <a:latin typeface="+mn-lt"/>
              <a:ea typeface="+mn-ea"/>
              <a:cs typeface="+mn-cs"/>
            </a:rPr>
            <a:t>　</a:t>
          </a:r>
          <a:r>
            <a:rPr kumimoji="1" lang="ja-JP" altLang="ja-JP" sz="2800">
              <a:solidFill>
                <a:schemeClr val="dk1"/>
              </a:solidFill>
              <a:effectLst/>
              <a:latin typeface="+mn-lt"/>
              <a:ea typeface="+mn-ea"/>
              <a:cs typeface="+mn-cs"/>
            </a:rPr>
            <a:t>実績報告</a:t>
          </a:r>
          <a:r>
            <a:rPr kumimoji="1" lang="ja-JP" altLang="en-US" sz="2800"/>
            <a:t>」の内容から自動で入力されます</a:t>
          </a:r>
          <a:endParaRPr kumimoji="1" lang="en-US" altLang="ja-JP" sz="2800"/>
        </a:p>
      </xdr:txBody>
    </xdr:sp>
    <xdr:clientData/>
  </xdr:twoCellAnchor>
  <xdr:twoCellAnchor>
    <xdr:from>
      <xdr:col>15</xdr:col>
      <xdr:colOff>47623</xdr:colOff>
      <xdr:row>1</xdr:row>
      <xdr:rowOff>-1</xdr:rowOff>
    </xdr:from>
    <xdr:to>
      <xdr:col>25</xdr:col>
      <xdr:colOff>404811</xdr:colOff>
      <xdr:row>5</xdr:row>
      <xdr:rowOff>285750</xdr:rowOff>
    </xdr:to>
    <xdr:sp macro="" textlink="">
      <xdr:nvSpPr>
        <xdr:cNvPr id="3" name="正方形/長方形 2">
          <a:extLst>
            <a:ext uri="{FF2B5EF4-FFF2-40B4-BE49-F238E27FC236}">
              <a16:creationId xmlns:a16="http://schemas.microsoft.com/office/drawing/2014/main" id="{00000000-0008-0000-0200-000002000000}"/>
            </a:ext>
          </a:extLst>
        </xdr:cNvPr>
        <xdr:cNvSpPr/>
      </xdr:nvSpPr>
      <xdr:spPr>
        <a:xfrm>
          <a:off x="16835436" y="452437"/>
          <a:ext cx="7262813" cy="2357438"/>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400" b="1">
              <a:solidFill>
                <a:srgbClr val="0000FF"/>
              </a:solidFill>
            </a:rPr>
            <a:t>留意事項</a:t>
          </a:r>
          <a:endParaRPr kumimoji="1" lang="en-US" altLang="ja-JP" sz="2400" b="1">
            <a:solidFill>
              <a:srgbClr val="0000FF"/>
            </a:solidFill>
          </a:endParaRPr>
        </a:p>
        <a:p>
          <a:pPr algn="l"/>
          <a:r>
            <a:rPr kumimoji="1" lang="ja-JP" altLang="en-US" sz="2400" b="1">
              <a:solidFill>
                <a:srgbClr val="0000FF"/>
              </a:solidFill>
            </a:rPr>
            <a:t>・様式２実績報告の作成後に作成してください</a:t>
          </a:r>
          <a:endParaRPr kumimoji="1" lang="en-US" altLang="ja-JP" sz="2400" b="1">
            <a:solidFill>
              <a:srgbClr val="0000FF"/>
            </a:solidFill>
          </a:endParaRPr>
        </a:p>
        <a:p>
          <a:pPr algn="l"/>
          <a:r>
            <a:rPr kumimoji="1" lang="ja-JP" altLang="en-US" sz="2400" b="1">
              <a:solidFill>
                <a:srgbClr val="0000FF"/>
              </a:solidFill>
            </a:rPr>
            <a:t>・セルのマーカー部分の記載をしてください。</a:t>
          </a:r>
          <a:endParaRPr kumimoji="1" lang="en-US" altLang="ja-JP" sz="2400" b="1">
            <a:solidFill>
              <a:srgbClr val="0000FF"/>
            </a:solidFill>
          </a:endParaRPr>
        </a:p>
        <a:p>
          <a:pPr algn="l"/>
          <a:r>
            <a:rPr kumimoji="1" lang="ja-JP" altLang="en-US" sz="2400" b="1">
              <a:solidFill>
                <a:srgbClr val="0000FF"/>
              </a:solidFill>
            </a:rPr>
            <a:t>・セルの白色は自動計算等で算出されます。</a:t>
          </a:r>
          <a:endParaRPr kumimoji="1" lang="en-US" altLang="ja-JP" sz="2400" b="1">
            <a:solidFill>
              <a:srgbClr val="0000FF"/>
            </a:solidFill>
          </a:endParaRPr>
        </a:p>
        <a:p>
          <a:pPr algn="l"/>
          <a:endParaRPr kumimoji="1" lang="en-US" altLang="ja-JP" sz="1100"/>
        </a:p>
      </xdr:txBody>
    </xdr:sp>
    <xdr:clientData/>
  </xdr:twoCellAnchor>
  <xdr:twoCellAnchor>
    <xdr:from>
      <xdr:col>17</xdr:col>
      <xdr:colOff>142875</xdr:colOff>
      <xdr:row>40</xdr:row>
      <xdr:rowOff>309562</xdr:rowOff>
    </xdr:from>
    <xdr:to>
      <xdr:col>24</xdr:col>
      <xdr:colOff>642938</xdr:colOff>
      <xdr:row>45</xdr:row>
      <xdr:rowOff>261937</xdr:rowOff>
    </xdr:to>
    <xdr:sp macro="" textlink="">
      <xdr:nvSpPr>
        <xdr:cNvPr id="4" name="角丸四角形吹き出し 3"/>
        <xdr:cNvSpPr/>
      </xdr:nvSpPr>
      <xdr:spPr>
        <a:xfrm>
          <a:off x="18311813" y="17954625"/>
          <a:ext cx="5334000" cy="2452687"/>
        </a:xfrm>
        <a:prstGeom prst="wedgeRoundRectCallout">
          <a:avLst>
            <a:gd name="adj1" fmla="val -141248"/>
            <a:gd name="adj2" fmla="val -52370"/>
            <a:gd name="adj3" fmla="val 16667"/>
          </a:avLst>
        </a:prstGeom>
        <a:solidFill>
          <a:schemeClr val="bg1"/>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2000"/>
        </a:p>
        <a:p>
          <a:pPr algn="l"/>
          <a:r>
            <a:rPr kumimoji="1" lang="ja-JP" altLang="en-US" sz="2800"/>
            <a:t>医療機関で標ぼうしている診療時間をご記入ください</a:t>
          </a:r>
          <a:endParaRPr kumimoji="1" lang="en-US" altLang="ja-JP" sz="2800"/>
        </a:p>
      </xdr:txBody>
    </xdr:sp>
    <xdr:clientData/>
  </xdr:twoCellAnchor>
  <xdr:twoCellAnchor>
    <xdr:from>
      <xdr:col>17</xdr:col>
      <xdr:colOff>190499</xdr:colOff>
      <xdr:row>50</xdr:row>
      <xdr:rowOff>119062</xdr:rowOff>
    </xdr:from>
    <xdr:to>
      <xdr:col>25</xdr:col>
      <xdr:colOff>-1</xdr:colOff>
      <xdr:row>54</xdr:row>
      <xdr:rowOff>285749</xdr:rowOff>
    </xdr:to>
    <xdr:sp macro="" textlink="">
      <xdr:nvSpPr>
        <xdr:cNvPr id="5" name="角丸四角形吹き出し 4"/>
        <xdr:cNvSpPr/>
      </xdr:nvSpPr>
      <xdr:spPr>
        <a:xfrm>
          <a:off x="18359437" y="22264687"/>
          <a:ext cx="5334000" cy="2452687"/>
        </a:xfrm>
        <a:prstGeom prst="wedgeRoundRectCallout">
          <a:avLst>
            <a:gd name="adj1" fmla="val -110445"/>
            <a:gd name="adj2" fmla="val -41691"/>
            <a:gd name="adj3" fmla="val 16667"/>
          </a:avLst>
        </a:prstGeom>
        <a:solidFill>
          <a:schemeClr val="bg1"/>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2000"/>
        </a:p>
        <a:p>
          <a:pPr algn="l"/>
          <a:r>
            <a:rPr kumimoji="1" lang="ja-JP" altLang="en-US" sz="2800"/>
            <a:t>振込先の金融機関をご記入ください</a:t>
          </a:r>
          <a:endParaRPr kumimoji="1" lang="en-US" altLang="ja-JP" sz="2800"/>
        </a:p>
      </xdr:txBody>
    </xdr:sp>
    <xdr:clientData/>
  </xdr:twoCellAnchor>
  <xdr:twoCellAnchor>
    <xdr:from>
      <xdr:col>12</xdr:col>
      <xdr:colOff>500062</xdr:colOff>
      <xdr:row>4</xdr:row>
      <xdr:rowOff>119062</xdr:rowOff>
    </xdr:from>
    <xdr:to>
      <xdr:col>13</xdr:col>
      <xdr:colOff>523874</xdr:colOff>
      <xdr:row>6</xdr:row>
      <xdr:rowOff>285749</xdr:rowOff>
    </xdr:to>
    <xdr:sp macro="" textlink="">
      <xdr:nvSpPr>
        <xdr:cNvPr id="6" name="楕円 5"/>
        <xdr:cNvSpPr/>
      </xdr:nvSpPr>
      <xdr:spPr>
        <a:xfrm>
          <a:off x="13358812" y="2143125"/>
          <a:ext cx="1238250" cy="1166812"/>
        </a:xfrm>
        <a:prstGeom prst="ellipse">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800" b="1">
              <a:solidFill>
                <a:srgbClr val="FF0000"/>
              </a:solidFill>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0</xdr:row>
      <xdr:rowOff>76200</xdr:rowOff>
    </xdr:from>
    <xdr:to>
      <xdr:col>13</xdr:col>
      <xdr:colOff>611505</xdr:colOff>
      <xdr:row>0</xdr:row>
      <xdr:rowOff>963930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390900" y="76200"/>
          <a:ext cx="3545205" cy="88773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rgbClr val="0000FF"/>
              </a:solidFill>
            </a:rPr>
            <a:t>留意事項</a:t>
          </a:r>
          <a:endParaRPr kumimoji="1" lang="en-US" altLang="ja-JP" sz="1100" b="1">
            <a:solidFill>
              <a:srgbClr val="0000FF"/>
            </a:solidFill>
          </a:endParaRPr>
        </a:p>
        <a:p>
          <a:pPr algn="l"/>
          <a:r>
            <a:rPr kumimoji="1" lang="ja-JP" altLang="en-US" sz="1100" b="1">
              <a:solidFill>
                <a:srgbClr val="0000FF"/>
              </a:solidFill>
            </a:rPr>
            <a:t>・セルのマーカー部分の記載をしてください。</a:t>
          </a:r>
          <a:endParaRPr kumimoji="1" lang="en-US" altLang="ja-JP" sz="1100" b="1">
            <a:solidFill>
              <a:srgbClr val="0000FF"/>
            </a:solidFill>
          </a:endParaRPr>
        </a:p>
        <a:p>
          <a:pPr algn="l"/>
          <a:r>
            <a:rPr kumimoji="1" lang="ja-JP" altLang="en-US" sz="1100" b="1">
              <a:solidFill>
                <a:srgbClr val="0000FF"/>
              </a:solidFill>
            </a:rPr>
            <a:t>・セルの白色は自動計算等で算出されます。</a:t>
          </a:r>
          <a:endParaRPr kumimoji="1" lang="en-US" altLang="ja-JP" sz="1100" b="1">
            <a:solidFill>
              <a:srgbClr val="0000FF"/>
            </a:solidFill>
          </a:endParaRPr>
        </a:p>
        <a:p>
          <a:pPr algn="l"/>
          <a:endParaRPr kumimoji="1" lang="en-US" altLang="ja-JP" sz="1100"/>
        </a:p>
      </xdr:txBody>
    </xdr:sp>
    <xdr:clientData/>
  </xdr:twoCellAnchor>
  <xdr:twoCellAnchor>
    <xdr:from>
      <xdr:col>3</xdr:col>
      <xdr:colOff>762000</xdr:colOff>
      <xdr:row>2</xdr:row>
      <xdr:rowOff>142875</xdr:rowOff>
    </xdr:from>
    <xdr:to>
      <xdr:col>8</xdr:col>
      <xdr:colOff>13335</xdr:colOff>
      <xdr:row>4</xdr:row>
      <xdr:rowOff>5715</xdr:rowOff>
    </xdr:to>
    <xdr:sp macro="" textlink="">
      <xdr:nvSpPr>
        <xdr:cNvPr id="3" name="吹き出し: 角を丸めた四角形 9">
          <a:extLst>
            <a:ext uri="{FF2B5EF4-FFF2-40B4-BE49-F238E27FC236}">
              <a16:creationId xmlns:a16="http://schemas.microsoft.com/office/drawing/2014/main" id="{00000000-0008-0000-0200-000004000000}"/>
            </a:ext>
          </a:extLst>
        </xdr:cNvPr>
        <xdr:cNvSpPr/>
      </xdr:nvSpPr>
      <xdr:spPr>
        <a:xfrm>
          <a:off x="2181225" y="1362075"/>
          <a:ext cx="1880235" cy="339090"/>
        </a:xfrm>
        <a:prstGeom prst="wedgeRoundRectCallout">
          <a:avLst>
            <a:gd name="adj1" fmla="val -44258"/>
            <a:gd name="adj2" fmla="val 143125"/>
            <a:gd name="adj3" fmla="val 16667"/>
          </a:avLst>
        </a:prstGeom>
        <a:ln w="28575">
          <a:solidFill>
            <a:srgbClr val="4472C4"/>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　接種報告書の接種回数</a:t>
          </a:r>
        </a:p>
      </xdr:txBody>
    </xdr:sp>
    <xdr:clientData/>
  </xdr:twoCellAnchor>
  <xdr:twoCellAnchor>
    <xdr:from>
      <xdr:col>9</xdr:col>
      <xdr:colOff>171449</xdr:colOff>
      <xdr:row>2</xdr:row>
      <xdr:rowOff>142875</xdr:rowOff>
    </xdr:from>
    <xdr:to>
      <xdr:col>13</xdr:col>
      <xdr:colOff>228600</xdr:colOff>
      <xdr:row>4</xdr:row>
      <xdr:rowOff>36195</xdr:rowOff>
    </xdr:to>
    <xdr:sp macro="" textlink="">
      <xdr:nvSpPr>
        <xdr:cNvPr id="4" name="吹き出し: 角を丸めた四角形 10">
          <a:extLst>
            <a:ext uri="{FF2B5EF4-FFF2-40B4-BE49-F238E27FC236}">
              <a16:creationId xmlns:a16="http://schemas.microsoft.com/office/drawing/2014/main" id="{00000000-0008-0000-0200-000005000000}"/>
            </a:ext>
          </a:extLst>
        </xdr:cNvPr>
        <xdr:cNvSpPr/>
      </xdr:nvSpPr>
      <xdr:spPr>
        <a:xfrm>
          <a:off x="4457699" y="1362075"/>
          <a:ext cx="2095501" cy="369570"/>
        </a:xfrm>
        <a:prstGeom prst="wedgeRoundRectCallout">
          <a:avLst>
            <a:gd name="adj1" fmla="val -48378"/>
            <a:gd name="adj2" fmla="val 101786"/>
            <a:gd name="adj3" fmla="val 16667"/>
          </a:avLst>
        </a:prstGeom>
        <a:ln w="28575">
          <a:solidFill>
            <a:srgbClr val="4472C4"/>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V-SYS</a:t>
          </a:r>
          <a:r>
            <a:rPr kumimoji="1" lang="ja-JP" altLang="en-US" sz="1100"/>
            <a:t>請求書等の接種回数</a:t>
          </a:r>
        </a:p>
      </xdr:txBody>
    </xdr:sp>
    <xdr:clientData/>
  </xdr:twoCellAnchor>
  <xdr:twoCellAnchor>
    <xdr:from>
      <xdr:col>7</xdr:col>
      <xdr:colOff>180975</xdr:colOff>
      <xdr:row>17</xdr:row>
      <xdr:rowOff>123825</xdr:rowOff>
    </xdr:from>
    <xdr:to>
      <xdr:col>13</xdr:col>
      <xdr:colOff>226695</xdr:colOff>
      <xdr:row>23</xdr:row>
      <xdr:rowOff>161925</xdr:rowOff>
    </xdr:to>
    <xdr:cxnSp macro="">
      <xdr:nvCxnSpPr>
        <xdr:cNvPr id="5" name="コネクタ: カギ線 38">
          <a:extLst>
            <a:ext uri="{FF2B5EF4-FFF2-40B4-BE49-F238E27FC236}">
              <a16:creationId xmlns:a16="http://schemas.microsoft.com/office/drawing/2014/main" id="{00000000-0008-0000-0200-000007000000}"/>
            </a:ext>
          </a:extLst>
        </xdr:cNvPr>
        <xdr:cNvCxnSpPr/>
      </xdr:nvCxnSpPr>
      <xdr:spPr>
        <a:xfrm>
          <a:off x="3571875" y="4705350"/>
          <a:ext cx="2979420" cy="1466850"/>
        </a:xfrm>
        <a:prstGeom prst="bentConnector3">
          <a:avLst>
            <a:gd name="adj1" fmla="val 106675"/>
          </a:avLst>
        </a:prstGeom>
        <a:ln w="19050">
          <a:solidFill>
            <a:srgbClr val="4472C4"/>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142875</xdr:colOff>
      <xdr:row>17</xdr:row>
      <xdr:rowOff>0</xdr:rowOff>
    </xdr:from>
    <xdr:to>
      <xdr:col>5</xdr:col>
      <xdr:colOff>569595</xdr:colOff>
      <xdr:row>18</xdr:row>
      <xdr:rowOff>5715</xdr:rowOff>
    </xdr:to>
    <xdr:sp macro="" textlink="">
      <xdr:nvSpPr>
        <xdr:cNvPr id="6" name="楕円 5">
          <a:extLst>
            <a:ext uri="{FF2B5EF4-FFF2-40B4-BE49-F238E27FC236}">
              <a16:creationId xmlns:a16="http://schemas.microsoft.com/office/drawing/2014/main" id="{00000000-0008-0000-0200-000008000000}"/>
            </a:ext>
          </a:extLst>
        </xdr:cNvPr>
        <xdr:cNvSpPr/>
      </xdr:nvSpPr>
      <xdr:spPr>
        <a:xfrm>
          <a:off x="2371725" y="4581525"/>
          <a:ext cx="664845" cy="24384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332014</xdr:colOff>
      <xdr:row>22</xdr:row>
      <xdr:rowOff>219075</xdr:rowOff>
    </xdr:from>
    <xdr:to>
      <xdr:col>12</xdr:col>
      <xdr:colOff>91984</xdr:colOff>
      <xdr:row>23</xdr:row>
      <xdr:rowOff>234315</xdr:rowOff>
    </xdr:to>
    <xdr:sp macro="" textlink="">
      <xdr:nvSpPr>
        <xdr:cNvPr id="7" name="楕円 6">
          <a:extLst>
            <a:ext uri="{FF2B5EF4-FFF2-40B4-BE49-F238E27FC236}">
              <a16:creationId xmlns:a16="http://schemas.microsoft.com/office/drawing/2014/main" id="{00000000-0008-0000-0200-000009000000}"/>
            </a:ext>
          </a:extLst>
        </xdr:cNvPr>
        <xdr:cNvSpPr/>
      </xdr:nvSpPr>
      <xdr:spPr>
        <a:xfrm>
          <a:off x="5513614" y="5991225"/>
          <a:ext cx="664845" cy="25336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209550</xdr:colOff>
      <xdr:row>25</xdr:row>
      <xdr:rowOff>47625</xdr:rowOff>
    </xdr:from>
    <xdr:to>
      <xdr:col>16</xdr:col>
      <xdr:colOff>453390</xdr:colOff>
      <xdr:row>26</xdr:row>
      <xdr:rowOff>207645</xdr:rowOff>
    </xdr:to>
    <xdr:sp macro="" textlink="">
      <xdr:nvSpPr>
        <xdr:cNvPr id="8" name="吹き出し: 角を丸めた四角形 18">
          <a:extLst>
            <a:ext uri="{FF2B5EF4-FFF2-40B4-BE49-F238E27FC236}">
              <a16:creationId xmlns:a16="http://schemas.microsoft.com/office/drawing/2014/main" id="{00000000-0008-0000-0200-00000A000000}"/>
            </a:ext>
          </a:extLst>
        </xdr:cNvPr>
        <xdr:cNvSpPr/>
      </xdr:nvSpPr>
      <xdr:spPr>
        <a:xfrm>
          <a:off x="6534150" y="6534150"/>
          <a:ext cx="2301240" cy="398145"/>
        </a:xfrm>
        <a:prstGeom prst="wedgeRoundRectCallout">
          <a:avLst>
            <a:gd name="adj1" fmla="val -68420"/>
            <a:gd name="adj2" fmla="val -68338"/>
            <a:gd name="adj3" fmla="val 16667"/>
          </a:avLst>
        </a:prstGeom>
        <a:ln w="19050">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接種回数を一致させて下さい。</a:t>
          </a:r>
        </a:p>
      </xdr:txBody>
    </xdr:sp>
    <xdr:clientData/>
  </xdr:twoCellAnchor>
  <xdr:twoCellAnchor>
    <xdr:from>
      <xdr:col>12</xdr:col>
      <xdr:colOff>45720</xdr:colOff>
      <xdr:row>14</xdr:row>
      <xdr:rowOff>68580</xdr:rowOff>
    </xdr:from>
    <xdr:to>
      <xdr:col>17</xdr:col>
      <xdr:colOff>220980</xdr:colOff>
      <xdr:row>17</xdr:row>
      <xdr:rowOff>0</xdr:rowOff>
    </xdr:to>
    <xdr:sp macro="" textlink="">
      <xdr:nvSpPr>
        <xdr:cNvPr id="9" name="吹き出し: 角を丸めた四角形 2">
          <a:extLst>
            <a:ext uri="{FF2B5EF4-FFF2-40B4-BE49-F238E27FC236}">
              <a16:creationId xmlns:a16="http://schemas.microsoft.com/office/drawing/2014/main" id="{00000000-0008-0000-0200-00000B000000}"/>
            </a:ext>
          </a:extLst>
        </xdr:cNvPr>
        <xdr:cNvSpPr/>
      </xdr:nvSpPr>
      <xdr:spPr>
        <a:xfrm>
          <a:off x="6132195" y="3916680"/>
          <a:ext cx="3156585" cy="664845"/>
        </a:xfrm>
        <a:prstGeom prst="wedgeRoundRectCallout">
          <a:avLst>
            <a:gd name="adj1" fmla="val -57305"/>
            <a:gd name="adj2" fmla="val 146403"/>
            <a:gd name="adj3" fmla="val 16667"/>
          </a:avLst>
        </a:prstGeom>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マイナス値入力の際は、</a:t>
          </a:r>
          <a:endParaRPr kumimoji="1" lang="en-US" altLang="ja-JP" sz="1100"/>
        </a:p>
        <a:p>
          <a:pPr algn="l"/>
          <a:r>
            <a:rPr kumimoji="1" lang="ja-JP" altLang="en-US" sz="1100"/>
            <a:t>ーを入力すると自動で▲に変換されます。</a:t>
          </a:r>
        </a:p>
      </xdr:txBody>
    </xdr:sp>
    <xdr:clientData/>
  </xdr:twoCellAnchor>
  <xdr:twoCellAnchor>
    <xdr:from>
      <xdr:col>13</xdr:col>
      <xdr:colOff>314738</xdr:colOff>
      <xdr:row>3</xdr:row>
      <xdr:rowOff>197689</xdr:rowOff>
    </xdr:from>
    <xdr:to>
      <xdr:col>18</xdr:col>
      <xdr:colOff>190500</xdr:colOff>
      <xdr:row>13</xdr:row>
      <xdr:rowOff>47624</xdr:rowOff>
    </xdr:to>
    <xdr:sp macro="" textlink="">
      <xdr:nvSpPr>
        <xdr:cNvPr id="10" name="吹き出し: 角を丸めた四角形 2">
          <a:extLst>
            <a:ext uri="{FF2B5EF4-FFF2-40B4-BE49-F238E27FC236}">
              <a16:creationId xmlns:a16="http://schemas.microsoft.com/office/drawing/2014/main" id="{00000000-0008-0000-0200-00000D000000}"/>
            </a:ext>
          </a:extLst>
        </xdr:cNvPr>
        <xdr:cNvSpPr/>
      </xdr:nvSpPr>
      <xdr:spPr>
        <a:xfrm>
          <a:off x="6639338" y="1655014"/>
          <a:ext cx="3304762" cy="2002585"/>
        </a:xfrm>
        <a:prstGeom prst="wedgeRoundRectCallout">
          <a:avLst>
            <a:gd name="adj1" fmla="val -50105"/>
            <a:gd name="adj2" fmla="val 57300"/>
            <a:gd name="adj3" fmla="val 16667"/>
          </a:avLst>
        </a:prstGeom>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接種実績の月計</a:t>
          </a:r>
          <a:r>
            <a:rPr lang="en-US" altLang="ja-JP" sz="1100">
              <a:solidFill>
                <a:schemeClr val="dk1"/>
              </a:solidFill>
              <a:effectLst/>
              <a:latin typeface="+mn-lt"/>
              <a:ea typeface="+mn-ea"/>
              <a:cs typeface="+mn-cs"/>
            </a:rPr>
            <a:t>①</a:t>
          </a:r>
          <a:r>
            <a:rPr lang="ja-JP" altLang="ja-JP" sz="1100">
              <a:solidFill>
                <a:schemeClr val="dk1"/>
              </a:solidFill>
              <a:effectLst/>
              <a:latin typeface="+mn-lt"/>
              <a:ea typeface="+mn-ea"/>
              <a:cs typeface="+mn-cs"/>
            </a:rPr>
            <a:t>と</a:t>
          </a:r>
        </a:p>
        <a:p>
          <a:r>
            <a:rPr lang="ja-JP" altLang="ja-JP" sz="1100">
              <a:solidFill>
                <a:schemeClr val="dk1"/>
              </a:solidFill>
              <a:effectLst/>
              <a:latin typeface="+mn-lt"/>
              <a:ea typeface="+mn-ea"/>
              <a:cs typeface="+mn-cs"/>
            </a:rPr>
            <a:t>接種負担金の請求</a:t>
          </a:r>
          <a:r>
            <a:rPr lang="en-US" altLang="ja-JP" sz="1100">
              <a:solidFill>
                <a:schemeClr val="dk1"/>
              </a:solidFill>
              <a:effectLst/>
              <a:latin typeface="+mn-lt"/>
              <a:ea typeface="+mn-ea"/>
              <a:cs typeface="+mn-cs"/>
            </a:rPr>
            <a:t>②</a:t>
          </a:r>
          <a:r>
            <a:rPr lang="ja-JP" altLang="ja-JP" sz="1100">
              <a:solidFill>
                <a:schemeClr val="dk1"/>
              </a:solidFill>
              <a:effectLst/>
              <a:latin typeface="+mn-lt"/>
              <a:ea typeface="+mn-ea"/>
              <a:cs typeface="+mn-cs"/>
            </a:rPr>
            <a:t>の回数に</a:t>
          </a:r>
        </a:p>
        <a:p>
          <a:r>
            <a:rPr lang="ja-JP" altLang="ja-JP" sz="1100">
              <a:solidFill>
                <a:schemeClr val="dk1"/>
              </a:solidFill>
              <a:effectLst/>
              <a:latin typeface="+mn-lt"/>
              <a:ea typeface="+mn-ea"/>
              <a:cs typeface="+mn-cs"/>
            </a:rPr>
            <a:t>相違がない場合には</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を入れて下さい。</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相違がある場合には、</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を入れず、２）以降に相違の理由と内訳、回数の記載をお願いいたします。</a:t>
          </a:r>
        </a:p>
      </xdr:txBody>
    </xdr:sp>
    <xdr:clientData/>
  </xdr:twoCellAnchor>
  <xdr:twoCellAnchor>
    <xdr:from>
      <xdr:col>13</xdr:col>
      <xdr:colOff>226392</xdr:colOff>
      <xdr:row>28</xdr:row>
      <xdr:rowOff>49696</xdr:rowOff>
    </xdr:from>
    <xdr:to>
      <xdr:col>16</xdr:col>
      <xdr:colOff>469763</xdr:colOff>
      <xdr:row>32</xdr:row>
      <xdr:rowOff>179456</xdr:rowOff>
    </xdr:to>
    <xdr:sp macro="" textlink="">
      <xdr:nvSpPr>
        <xdr:cNvPr id="11" name="吹き出し: 角を丸めた四角形 18">
          <a:extLst>
            <a:ext uri="{FF2B5EF4-FFF2-40B4-BE49-F238E27FC236}">
              <a16:creationId xmlns:a16="http://schemas.microsoft.com/office/drawing/2014/main" id="{84DB9F9F-800C-456A-BA13-5164D42D0DEC}"/>
            </a:ext>
          </a:extLst>
        </xdr:cNvPr>
        <xdr:cNvSpPr/>
      </xdr:nvSpPr>
      <xdr:spPr>
        <a:xfrm>
          <a:off x="6550992" y="7250596"/>
          <a:ext cx="2300771" cy="1082260"/>
        </a:xfrm>
        <a:prstGeom prst="wedgeRoundRectCallout">
          <a:avLst>
            <a:gd name="adj1" fmla="val -18858"/>
            <a:gd name="adj2" fmla="val -41434"/>
            <a:gd name="adj3" fmla="val 16667"/>
          </a:avLst>
        </a:prstGeom>
        <a:ln w="19050">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接種回数に、予診のみの回数は含まれませんので、ご注意ください。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
  <sheetViews>
    <sheetView workbookViewId="0">
      <selection activeCell="B19" sqref="B19"/>
    </sheetView>
  </sheetViews>
  <sheetFormatPr defaultRowHeight="18.75" x14ac:dyDescent="0.4"/>
  <cols>
    <col min="1" max="1" width="14.25" style="27" customWidth="1"/>
    <col min="2" max="43" width="8.375" style="27" customWidth="1"/>
    <col min="44" max="16384" width="9" style="27"/>
  </cols>
  <sheetData>
    <row r="1" spans="1:43" ht="19.5" thickBot="1" x14ac:dyDescent="0.45">
      <c r="B1" s="29" t="s">
        <v>0</v>
      </c>
      <c r="C1" s="29" t="s">
        <v>1</v>
      </c>
      <c r="D1" s="29" t="s">
        <v>2</v>
      </c>
      <c r="E1" s="29" t="s">
        <v>3</v>
      </c>
      <c r="F1" s="29" t="s">
        <v>4</v>
      </c>
      <c r="G1" s="29" t="s">
        <v>5</v>
      </c>
      <c r="H1" s="30" t="s">
        <v>6</v>
      </c>
      <c r="I1" s="28" t="s">
        <v>0</v>
      </c>
      <c r="J1" s="29" t="s">
        <v>1</v>
      </c>
      <c r="K1" s="29" t="s">
        <v>2</v>
      </c>
      <c r="L1" s="29" t="s">
        <v>3</v>
      </c>
      <c r="M1" s="29" t="s">
        <v>4</v>
      </c>
      <c r="N1" s="29" t="s">
        <v>5</v>
      </c>
      <c r="O1" s="29" t="s">
        <v>6</v>
      </c>
      <c r="P1" s="28" t="s">
        <v>0</v>
      </c>
      <c r="Q1" s="29" t="s">
        <v>1</v>
      </c>
      <c r="R1" s="29" t="s">
        <v>2</v>
      </c>
      <c r="S1" s="29" t="s">
        <v>3</v>
      </c>
      <c r="T1" s="29" t="s">
        <v>4</v>
      </c>
      <c r="U1" s="29" t="s">
        <v>5</v>
      </c>
      <c r="V1" s="29" t="s">
        <v>6</v>
      </c>
      <c r="W1" s="28" t="s">
        <v>0</v>
      </c>
      <c r="X1" s="29" t="s">
        <v>1</v>
      </c>
      <c r="Y1" s="29" t="s">
        <v>2</v>
      </c>
      <c r="Z1" s="29" t="s">
        <v>3</v>
      </c>
      <c r="AA1" s="29" t="s">
        <v>4</v>
      </c>
      <c r="AB1" s="29" t="s">
        <v>5</v>
      </c>
      <c r="AC1" s="29" t="s">
        <v>6</v>
      </c>
      <c r="AD1" s="28" t="s">
        <v>0</v>
      </c>
      <c r="AE1" s="29" t="s">
        <v>1</v>
      </c>
      <c r="AF1" s="29" t="s">
        <v>2</v>
      </c>
      <c r="AG1" s="29" t="s">
        <v>3</v>
      </c>
      <c r="AH1" s="29" t="s">
        <v>4</v>
      </c>
      <c r="AI1" s="29" t="s">
        <v>5</v>
      </c>
      <c r="AJ1" s="29" t="s">
        <v>6</v>
      </c>
      <c r="AK1" s="28" t="s">
        <v>0</v>
      </c>
      <c r="AL1" s="29" t="s">
        <v>1</v>
      </c>
      <c r="AM1" s="29" t="s">
        <v>2</v>
      </c>
      <c r="AN1" s="29" t="s">
        <v>3</v>
      </c>
      <c r="AO1" s="29" t="s">
        <v>4</v>
      </c>
      <c r="AP1" s="29" t="s">
        <v>5</v>
      </c>
      <c r="AQ1" s="29" t="s">
        <v>6</v>
      </c>
    </row>
    <row r="2" spans="1:43" x14ac:dyDescent="0.4">
      <c r="A2" s="17" t="s">
        <v>38</v>
      </c>
      <c r="B2" s="31" t="str">
        <f>""</f>
        <v/>
      </c>
      <c r="C2" s="31" t="str">
        <f>""</f>
        <v/>
      </c>
      <c r="D2" s="31" t="str">
        <f>""</f>
        <v/>
      </c>
      <c r="E2" s="31">
        <v>44531</v>
      </c>
      <c r="F2" s="31">
        <f>E2+1</f>
        <v>44532</v>
      </c>
      <c r="G2" s="31">
        <f t="shared" ref="G2:AI2" si="0">F2+1</f>
        <v>44533</v>
      </c>
      <c r="H2" s="32">
        <f t="shared" si="0"/>
        <v>44534</v>
      </c>
      <c r="I2" s="33">
        <f t="shared" si="0"/>
        <v>44535</v>
      </c>
      <c r="J2" s="31">
        <f t="shared" si="0"/>
        <v>44536</v>
      </c>
      <c r="K2" s="31">
        <f t="shared" si="0"/>
        <v>44537</v>
      </c>
      <c r="L2" s="31">
        <f t="shared" si="0"/>
        <v>44538</v>
      </c>
      <c r="M2" s="31">
        <f t="shared" si="0"/>
        <v>44539</v>
      </c>
      <c r="N2" s="31">
        <f t="shared" si="0"/>
        <v>44540</v>
      </c>
      <c r="O2" s="31">
        <f t="shared" si="0"/>
        <v>44541</v>
      </c>
      <c r="P2" s="33">
        <f t="shared" si="0"/>
        <v>44542</v>
      </c>
      <c r="Q2" s="31">
        <f t="shared" si="0"/>
        <v>44543</v>
      </c>
      <c r="R2" s="31">
        <f t="shared" si="0"/>
        <v>44544</v>
      </c>
      <c r="S2" s="31">
        <f t="shared" si="0"/>
        <v>44545</v>
      </c>
      <c r="T2" s="31">
        <f t="shared" si="0"/>
        <v>44546</v>
      </c>
      <c r="U2" s="31">
        <f t="shared" si="0"/>
        <v>44547</v>
      </c>
      <c r="V2" s="31">
        <f t="shared" si="0"/>
        <v>44548</v>
      </c>
      <c r="W2" s="33">
        <f t="shared" si="0"/>
        <v>44549</v>
      </c>
      <c r="X2" s="31">
        <f t="shared" si="0"/>
        <v>44550</v>
      </c>
      <c r="Y2" s="31">
        <f t="shared" si="0"/>
        <v>44551</v>
      </c>
      <c r="Z2" s="31">
        <f t="shared" si="0"/>
        <v>44552</v>
      </c>
      <c r="AA2" s="31">
        <f t="shared" si="0"/>
        <v>44553</v>
      </c>
      <c r="AB2" s="31">
        <f t="shared" si="0"/>
        <v>44554</v>
      </c>
      <c r="AC2" s="31">
        <f t="shared" si="0"/>
        <v>44555</v>
      </c>
      <c r="AD2" s="33">
        <f t="shared" si="0"/>
        <v>44556</v>
      </c>
      <c r="AE2" s="31">
        <f t="shared" si="0"/>
        <v>44557</v>
      </c>
      <c r="AF2" s="31">
        <f t="shared" si="0"/>
        <v>44558</v>
      </c>
      <c r="AG2" s="31">
        <f t="shared" si="0"/>
        <v>44559</v>
      </c>
      <c r="AH2" s="31">
        <f t="shared" si="0"/>
        <v>44560</v>
      </c>
      <c r="AI2" s="31">
        <f t="shared" si="0"/>
        <v>44561</v>
      </c>
      <c r="AJ2" s="31" t="str">
        <f>""</f>
        <v/>
      </c>
      <c r="AK2" s="33" t="str">
        <f>""</f>
        <v/>
      </c>
      <c r="AL2" s="31" t="str">
        <f>""</f>
        <v/>
      </c>
      <c r="AM2" s="31" t="str">
        <f>""</f>
        <v/>
      </c>
      <c r="AN2" s="31" t="str">
        <f>""</f>
        <v/>
      </c>
      <c r="AO2" s="31" t="str">
        <f>""</f>
        <v/>
      </c>
      <c r="AP2" s="31" t="str">
        <f>""</f>
        <v/>
      </c>
      <c r="AQ2" s="31" t="str">
        <f>""</f>
        <v/>
      </c>
    </row>
    <row r="3" spans="1:43" x14ac:dyDescent="0.4">
      <c r="A3" s="17" t="s">
        <v>29</v>
      </c>
      <c r="B3" s="31" t="str">
        <f>""</f>
        <v/>
      </c>
      <c r="C3" s="31" t="str">
        <f>""</f>
        <v/>
      </c>
      <c r="D3" s="31" t="str">
        <f>""</f>
        <v/>
      </c>
      <c r="E3" s="31" t="str">
        <f>""</f>
        <v/>
      </c>
      <c r="F3" s="31" t="str">
        <f>""</f>
        <v/>
      </c>
      <c r="G3" s="31" t="str">
        <f>""</f>
        <v/>
      </c>
      <c r="H3" s="32">
        <v>44562</v>
      </c>
      <c r="I3" s="33">
        <f t="shared" ref="I3:AI3" si="1">H3+1</f>
        <v>44563</v>
      </c>
      <c r="J3" s="31">
        <f t="shared" si="1"/>
        <v>44564</v>
      </c>
      <c r="K3" s="31">
        <f t="shared" si="1"/>
        <v>44565</v>
      </c>
      <c r="L3" s="31">
        <f t="shared" si="1"/>
        <v>44566</v>
      </c>
      <c r="M3" s="31">
        <f t="shared" si="1"/>
        <v>44567</v>
      </c>
      <c r="N3" s="31">
        <f t="shared" si="1"/>
        <v>44568</v>
      </c>
      <c r="O3" s="31">
        <f t="shared" si="1"/>
        <v>44569</v>
      </c>
      <c r="P3" s="33">
        <f t="shared" si="1"/>
        <v>44570</v>
      </c>
      <c r="Q3" s="31">
        <f t="shared" si="1"/>
        <v>44571</v>
      </c>
      <c r="R3" s="31">
        <f t="shared" si="1"/>
        <v>44572</v>
      </c>
      <c r="S3" s="31">
        <f t="shared" si="1"/>
        <v>44573</v>
      </c>
      <c r="T3" s="31">
        <f t="shared" si="1"/>
        <v>44574</v>
      </c>
      <c r="U3" s="31">
        <f t="shared" si="1"/>
        <v>44575</v>
      </c>
      <c r="V3" s="31">
        <f t="shared" si="1"/>
        <v>44576</v>
      </c>
      <c r="W3" s="33">
        <f t="shared" si="1"/>
        <v>44577</v>
      </c>
      <c r="X3" s="31">
        <f t="shared" si="1"/>
        <v>44578</v>
      </c>
      <c r="Y3" s="31">
        <f t="shared" si="1"/>
        <v>44579</v>
      </c>
      <c r="Z3" s="31">
        <f t="shared" si="1"/>
        <v>44580</v>
      </c>
      <c r="AA3" s="31">
        <f t="shared" si="1"/>
        <v>44581</v>
      </c>
      <c r="AB3" s="31">
        <f t="shared" si="1"/>
        <v>44582</v>
      </c>
      <c r="AC3" s="31">
        <f t="shared" si="1"/>
        <v>44583</v>
      </c>
      <c r="AD3" s="33">
        <f t="shared" si="1"/>
        <v>44584</v>
      </c>
      <c r="AE3" s="31">
        <f t="shared" si="1"/>
        <v>44585</v>
      </c>
      <c r="AF3" s="31">
        <f t="shared" si="1"/>
        <v>44586</v>
      </c>
      <c r="AG3" s="31">
        <f t="shared" si="1"/>
        <v>44587</v>
      </c>
      <c r="AH3" s="31">
        <f t="shared" si="1"/>
        <v>44588</v>
      </c>
      <c r="AI3" s="31">
        <f t="shared" si="1"/>
        <v>44589</v>
      </c>
      <c r="AJ3" s="31">
        <f t="shared" ref="AJ3:AL3" si="2">AI3+1</f>
        <v>44590</v>
      </c>
      <c r="AK3" s="33">
        <f t="shared" si="2"/>
        <v>44591</v>
      </c>
      <c r="AL3" s="31">
        <f t="shared" si="2"/>
        <v>44592</v>
      </c>
      <c r="AM3" s="31" t="str">
        <f>""</f>
        <v/>
      </c>
      <c r="AN3" s="31" t="str">
        <f>""</f>
        <v/>
      </c>
      <c r="AO3" s="31" t="str">
        <f>""</f>
        <v/>
      </c>
      <c r="AP3" s="31" t="str">
        <f>""</f>
        <v/>
      </c>
      <c r="AQ3" s="31" t="str">
        <f>""</f>
        <v/>
      </c>
    </row>
    <row r="4" spans="1:43" x14ac:dyDescent="0.4">
      <c r="A4" s="17" t="s">
        <v>30</v>
      </c>
      <c r="B4" s="31" t="str">
        <f>""</f>
        <v/>
      </c>
      <c r="C4" s="31" t="str">
        <f>""</f>
        <v/>
      </c>
      <c r="D4" s="31">
        <v>44593</v>
      </c>
      <c r="E4" s="31">
        <v>44594</v>
      </c>
      <c r="F4" s="31">
        <v>44595</v>
      </c>
      <c r="G4" s="31">
        <v>44596</v>
      </c>
      <c r="H4" s="32">
        <v>44597</v>
      </c>
      <c r="I4" s="33">
        <f t="shared" ref="I4:AE4" si="3">H4+1</f>
        <v>44598</v>
      </c>
      <c r="J4" s="31">
        <f t="shared" si="3"/>
        <v>44599</v>
      </c>
      <c r="K4" s="31">
        <f t="shared" si="3"/>
        <v>44600</v>
      </c>
      <c r="L4" s="31">
        <f t="shared" si="3"/>
        <v>44601</v>
      </c>
      <c r="M4" s="31">
        <f t="shared" si="3"/>
        <v>44602</v>
      </c>
      <c r="N4" s="31">
        <f t="shared" si="3"/>
        <v>44603</v>
      </c>
      <c r="O4" s="31">
        <f t="shared" si="3"/>
        <v>44604</v>
      </c>
      <c r="P4" s="33">
        <f t="shared" si="3"/>
        <v>44605</v>
      </c>
      <c r="Q4" s="31">
        <f t="shared" si="3"/>
        <v>44606</v>
      </c>
      <c r="R4" s="31">
        <f t="shared" si="3"/>
        <v>44607</v>
      </c>
      <c r="S4" s="31">
        <f t="shared" si="3"/>
        <v>44608</v>
      </c>
      <c r="T4" s="31">
        <f t="shared" si="3"/>
        <v>44609</v>
      </c>
      <c r="U4" s="31">
        <f t="shared" si="3"/>
        <v>44610</v>
      </c>
      <c r="V4" s="31">
        <f t="shared" si="3"/>
        <v>44611</v>
      </c>
      <c r="W4" s="33">
        <f t="shared" si="3"/>
        <v>44612</v>
      </c>
      <c r="X4" s="31">
        <f t="shared" si="3"/>
        <v>44613</v>
      </c>
      <c r="Y4" s="31">
        <f t="shared" si="3"/>
        <v>44614</v>
      </c>
      <c r="Z4" s="31">
        <f t="shared" si="3"/>
        <v>44615</v>
      </c>
      <c r="AA4" s="31">
        <f t="shared" si="3"/>
        <v>44616</v>
      </c>
      <c r="AB4" s="31">
        <f t="shared" si="3"/>
        <v>44617</v>
      </c>
      <c r="AC4" s="31">
        <f t="shared" si="3"/>
        <v>44618</v>
      </c>
      <c r="AD4" s="33">
        <f t="shared" si="3"/>
        <v>44619</v>
      </c>
      <c r="AE4" s="31">
        <f t="shared" si="3"/>
        <v>44620</v>
      </c>
      <c r="AF4" s="31" t="str">
        <f>""</f>
        <v/>
      </c>
      <c r="AG4" s="31" t="str">
        <f>""</f>
        <v/>
      </c>
      <c r="AH4" s="31" t="str">
        <f>""</f>
        <v/>
      </c>
      <c r="AI4" s="31" t="str">
        <f>""</f>
        <v/>
      </c>
      <c r="AJ4" s="31" t="str">
        <f>""</f>
        <v/>
      </c>
      <c r="AK4" s="33" t="str">
        <f>""</f>
        <v/>
      </c>
      <c r="AL4" s="31" t="str">
        <f>""</f>
        <v/>
      </c>
      <c r="AM4" s="31" t="str">
        <f>""</f>
        <v/>
      </c>
      <c r="AN4" s="31" t="str">
        <f>""</f>
        <v/>
      </c>
      <c r="AO4" s="31" t="str">
        <f>""</f>
        <v/>
      </c>
      <c r="AP4" s="31" t="str">
        <f>""</f>
        <v/>
      </c>
      <c r="AQ4" s="31" t="str">
        <f>""</f>
        <v/>
      </c>
    </row>
    <row r="5" spans="1:43" x14ac:dyDescent="0.4">
      <c r="A5" s="17" t="s">
        <v>31</v>
      </c>
      <c r="B5" s="31" t="str">
        <f>""</f>
        <v/>
      </c>
      <c r="C5" s="31" t="str">
        <f>""</f>
        <v/>
      </c>
      <c r="D5" s="31">
        <v>44621</v>
      </c>
      <c r="E5" s="31">
        <v>44622</v>
      </c>
      <c r="F5" s="31">
        <v>44623</v>
      </c>
      <c r="G5" s="31">
        <v>44624</v>
      </c>
      <c r="H5" s="32">
        <v>44625</v>
      </c>
      <c r="I5" s="33">
        <f t="shared" ref="I5:AH5" si="4">H5+1</f>
        <v>44626</v>
      </c>
      <c r="J5" s="31">
        <f t="shared" si="4"/>
        <v>44627</v>
      </c>
      <c r="K5" s="31">
        <f t="shared" si="4"/>
        <v>44628</v>
      </c>
      <c r="L5" s="31">
        <f t="shared" si="4"/>
        <v>44629</v>
      </c>
      <c r="M5" s="31">
        <f t="shared" si="4"/>
        <v>44630</v>
      </c>
      <c r="N5" s="31">
        <f t="shared" si="4"/>
        <v>44631</v>
      </c>
      <c r="O5" s="31">
        <f t="shared" si="4"/>
        <v>44632</v>
      </c>
      <c r="P5" s="33">
        <f t="shared" si="4"/>
        <v>44633</v>
      </c>
      <c r="Q5" s="31">
        <f t="shared" si="4"/>
        <v>44634</v>
      </c>
      <c r="R5" s="31">
        <f t="shared" si="4"/>
        <v>44635</v>
      </c>
      <c r="S5" s="31">
        <f t="shared" si="4"/>
        <v>44636</v>
      </c>
      <c r="T5" s="31">
        <f t="shared" si="4"/>
        <v>44637</v>
      </c>
      <c r="U5" s="31">
        <f t="shared" si="4"/>
        <v>44638</v>
      </c>
      <c r="V5" s="31">
        <f t="shared" si="4"/>
        <v>44639</v>
      </c>
      <c r="W5" s="33">
        <f t="shared" si="4"/>
        <v>44640</v>
      </c>
      <c r="X5" s="31">
        <f t="shared" si="4"/>
        <v>44641</v>
      </c>
      <c r="Y5" s="31">
        <f t="shared" si="4"/>
        <v>44642</v>
      </c>
      <c r="Z5" s="31">
        <f t="shared" si="4"/>
        <v>44643</v>
      </c>
      <c r="AA5" s="31">
        <f t="shared" si="4"/>
        <v>44644</v>
      </c>
      <c r="AB5" s="31">
        <f t="shared" si="4"/>
        <v>44645</v>
      </c>
      <c r="AC5" s="31">
        <f t="shared" si="4"/>
        <v>44646</v>
      </c>
      <c r="AD5" s="33">
        <f t="shared" si="4"/>
        <v>44647</v>
      </c>
      <c r="AE5" s="31">
        <f t="shared" si="4"/>
        <v>44648</v>
      </c>
      <c r="AF5" s="31">
        <f t="shared" si="4"/>
        <v>44649</v>
      </c>
      <c r="AG5" s="31">
        <f t="shared" si="4"/>
        <v>44650</v>
      </c>
      <c r="AH5" s="31">
        <f t="shared" si="4"/>
        <v>44651</v>
      </c>
      <c r="AI5" s="31" t="str">
        <f>""</f>
        <v/>
      </c>
      <c r="AJ5" s="31" t="str">
        <f>""</f>
        <v/>
      </c>
      <c r="AK5" s="33" t="str">
        <f>""</f>
        <v/>
      </c>
      <c r="AL5" s="31" t="str">
        <f>""</f>
        <v/>
      </c>
      <c r="AM5" s="31" t="str">
        <f>""</f>
        <v/>
      </c>
      <c r="AN5" s="31" t="str">
        <f>""</f>
        <v/>
      </c>
      <c r="AO5" s="31" t="str">
        <f>""</f>
        <v/>
      </c>
      <c r="AP5" s="31" t="str">
        <f>""</f>
        <v/>
      </c>
      <c r="AQ5" s="31" t="str">
        <f>""</f>
        <v/>
      </c>
    </row>
    <row r="6" spans="1:43" x14ac:dyDescent="0.4">
      <c r="A6" s="17" t="s">
        <v>32</v>
      </c>
      <c r="B6" s="31" t="str">
        <f>""</f>
        <v/>
      </c>
      <c r="C6" s="31" t="str">
        <f>""</f>
        <v/>
      </c>
      <c r="D6" s="31" t="str">
        <f>""</f>
        <v/>
      </c>
      <c r="E6" s="31" t="str">
        <f>""</f>
        <v/>
      </c>
      <c r="F6" s="31" t="str">
        <f>""</f>
        <v/>
      </c>
      <c r="G6" s="31">
        <v>44652</v>
      </c>
      <c r="H6" s="32">
        <v>44653</v>
      </c>
      <c r="I6" s="33">
        <f t="shared" ref="I6:AJ6" si="5">H6+1</f>
        <v>44654</v>
      </c>
      <c r="J6" s="31">
        <f t="shared" si="5"/>
        <v>44655</v>
      </c>
      <c r="K6" s="31">
        <f t="shared" si="5"/>
        <v>44656</v>
      </c>
      <c r="L6" s="31">
        <f t="shared" si="5"/>
        <v>44657</v>
      </c>
      <c r="M6" s="31">
        <f t="shared" si="5"/>
        <v>44658</v>
      </c>
      <c r="N6" s="31">
        <f t="shared" si="5"/>
        <v>44659</v>
      </c>
      <c r="O6" s="31">
        <f t="shared" si="5"/>
        <v>44660</v>
      </c>
      <c r="P6" s="33">
        <f t="shared" si="5"/>
        <v>44661</v>
      </c>
      <c r="Q6" s="31">
        <f t="shared" si="5"/>
        <v>44662</v>
      </c>
      <c r="R6" s="31">
        <f t="shared" si="5"/>
        <v>44663</v>
      </c>
      <c r="S6" s="31">
        <f t="shared" si="5"/>
        <v>44664</v>
      </c>
      <c r="T6" s="31">
        <f t="shared" si="5"/>
        <v>44665</v>
      </c>
      <c r="U6" s="31">
        <f t="shared" si="5"/>
        <v>44666</v>
      </c>
      <c r="V6" s="31">
        <f t="shared" si="5"/>
        <v>44667</v>
      </c>
      <c r="W6" s="33">
        <f t="shared" si="5"/>
        <v>44668</v>
      </c>
      <c r="X6" s="31">
        <f t="shared" si="5"/>
        <v>44669</v>
      </c>
      <c r="Y6" s="31">
        <f t="shared" si="5"/>
        <v>44670</v>
      </c>
      <c r="Z6" s="31">
        <f t="shared" si="5"/>
        <v>44671</v>
      </c>
      <c r="AA6" s="31">
        <f t="shared" si="5"/>
        <v>44672</v>
      </c>
      <c r="AB6" s="31">
        <f t="shared" si="5"/>
        <v>44673</v>
      </c>
      <c r="AC6" s="31">
        <f t="shared" si="5"/>
        <v>44674</v>
      </c>
      <c r="AD6" s="33">
        <f t="shared" si="5"/>
        <v>44675</v>
      </c>
      <c r="AE6" s="31">
        <f t="shared" si="5"/>
        <v>44676</v>
      </c>
      <c r="AF6" s="31">
        <f t="shared" si="5"/>
        <v>44677</v>
      </c>
      <c r="AG6" s="31">
        <f t="shared" si="5"/>
        <v>44678</v>
      </c>
      <c r="AH6" s="31">
        <f t="shared" si="5"/>
        <v>44679</v>
      </c>
      <c r="AI6" s="31">
        <f t="shared" si="5"/>
        <v>44680</v>
      </c>
      <c r="AJ6" s="31">
        <f t="shared" si="5"/>
        <v>44681</v>
      </c>
      <c r="AK6" s="33" t="str">
        <f>""</f>
        <v/>
      </c>
      <c r="AL6" s="31" t="str">
        <f>""</f>
        <v/>
      </c>
      <c r="AM6" s="31" t="str">
        <f>""</f>
        <v/>
      </c>
      <c r="AN6" s="31" t="str">
        <f>""</f>
        <v/>
      </c>
      <c r="AO6" s="31" t="str">
        <f>""</f>
        <v/>
      </c>
      <c r="AP6" s="31" t="str">
        <f>""</f>
        <v/>
      </c>
      <c r="AQ6" s="31" t="str">
        <f>""</f>
        <v/>
      </c>
    </row>
    <row r="7" spans="1:43" x14ac:dyDescent="0.4">
      <c r="A7" s="17" t="s">
        <v>33</v>
      </c>
      <c r="B7" s="31">
        <v>44682</v>
      </c>
      <c r="C7" s="31">
        <v>44683</v>
      </c>
      <c r="D7" s="31">
        <v>44684</v>
      </c>
      <c r="E7" s="31">
        <v>44685</v>
      </c>
      <c r="F7" s="31">
        <v>44686</v>
      </c>
      <c r="G7" s="31">
        <v>44687</v>
      </c>
      <c r="H7" s="32">
        <v>44688</v>
      </c>
      <c r="I7" s="33">
        <f t="shared" ref="I7:AF7" si="6">H7+1</f>
        <v>44689</v>
      </c>
      <c r="J7" s="31">
        <f t="shared" si="6"/>
        <v>44690</v>
      </c>
      <c r="K7" s="31">
        <f t="shared" si="6"/>
        <v>44691</v>
      </c>
      <c r="L7" s="31">
        <f t="shared" si="6"/>
        <v>44692</v>
      </c>
      <c r="M7" s="31">
        <f t="shared" si="6"/>
        <v>44693</v>
      </c>
      <c r="N7" s="31">
        <f t="shared" si="6"/>
        <v>44694</v>
      </c>
      <c r="O7" s="31">
        <f t="shared" si="6"/>
        <v>44695</v>
      </c>
      <c r="P7" s="33">
        <f t="shared" si="6"/>
        <v>44696</v>
      </c>
      <c r="Q7" s="31">
        <f t="shared" si="6"/>
        <v>44697</v>
      </c>
      <c r="R7" s="31">
        <f t="shared" si="6"/>
        <v>44698</v>
      </c>
      <c r="S7" s="31">
        <f t="shared" si="6"/>
        <v>44699</v>
      </c>
      <c r="T7" s="31">
        <f t="shared" si="6"/>
        <v>44700</v>
      </c>
      <c r="U7" s="31">
        <f t="shared" si="6"/>
        <v>44701</v>
      </c>
      <c r="V7" s="31">
        <f t="shared" si="6"/>
        <v>44702</v>
      </c>
      <c r="W7" s="33">
        <f t="shared" si="6"/>
        <v>44703</v>
      </c>
      <c r="X7" s="31">
        <f t="shared" si="6"/>
        <v>44704</v>
      </c>
      <c r="Y7" s="31">
        <f t="shared" si="6"/>
        <v>44705</v>
      </c>
      <c r="Z7" s="31">
        <f t="shared" si="6"/>
        <v>44706</v>
      </c>
      <c r="AA7" s="31">
        <f t="shared" si="6"/>
        <v>44707</v>
      </c>
      <c r="AB7" s="31">
        <f t="shared" si="6"/>
        <v>44708</v>
      </c>
      <c r="AC7" s="31">
        <f t="shared" si="6"/>
        <v>44709</v>
      </c>
      <c r="AD7" s="33">
        <f t="shared" si="6"/>
        <v>44710</v>
      </c>
      <c r="AE7" s="31">
        <f t="shared" si="6"/>
        <v>44711</v>
      </c>
      <c r="AF7" s="31">
        <f t="shared" si="6"/>
        <v>44712</v>
      </c>
      <c r="AG7" s="31" t="str">
        <f>""</f>
        <v/>
      </c>
      <c r="AH7" s="31" t="str">
        <f>""</f>
        <v/>
      </c>
      <c r="AI7" s="31" t="str">
        <f>""</f>
        <v/>
      </c>
      <c r="AJ7" s="31" t="str">
        <f>""</f>
        <v/>
      </c>
      <c r="AK7" s="33" t="str">
        <f>""</f>
        <v/>
      </c>
      <c r="AL7" s="31" t="str">
        <f>""</f>
        <v/>
      </c>
      <c r="AM7" s="31" t="str">
        <f>""</f>
        <v/>
      </c>
      <c r="AN7" s="31" t="str">
        <f>""</f>
        <v/>
      </c>
      <c r="AO7" s="31" t="str">
        <f>""</f>
        <v/>
      </c>
      <c r="AP7" s="31" t="str">
        <f>""</f>
        <v/>
      </c>
      <c r="AQ7" s="31" t="str">
        <f>""</f>
        <v/>
      </c>
    </row>
    <row r="8" spans="1:43" x14ac:dyDescent="0.4">
      <c r="A8" s="17" t="s">
        <v>34</v>
      </c>
      <c r="B8" s="31" t="str">
        <f>""</f>
        <v/>
      </c>
      <c r="C8" s="31" t="str">
        <f>""</f>
        <v/>
      </c>
      <c r="D8" s="31" t="str">
        <f>""</f>
        <v/>
      </c>
      <c r="E8" s="31">
        <v>44713</v>
      </c>
      <c r="F8" s="31">
        <v>44714</v>
      </c>
      <c r="G8" s="31">
        <v>44715</v>
      </c>
      <c r="H8" s="32">
        <v>44716</v>
      </c>
      <c r="I8" s="33">
        <f t="shared" ref="I8:AH8" si="7">H8+1</f>
        <v>44717</v>
      </c>
      <c r="J8" s="31">
        <f t="shared" si="7"/>
        <v>44718</v>
      </c>
      <c r="K8" s="31">
        <f t="shared" si="7"/>
        <v>44719</v>
      </c>
      <c r="L8" s="31">
        <f t="shared" si="7"/>
        <v>44720</v>
      </c>
      <c r="M8" s="31">
        <f t="shared" si="7"/>
        <v>44721</v>
      </c>
      <c r="N8" s="31">
        <f t="shared" si="7"/>
        <v>44722</v>
      </c>
      <c r="O8" s="31">
        <f t="shared" si="7"/>
        <v>44723</v>
      </c>
      <c r="P8" s="33">
        <f t="shared" si="7"/>
        <v>44724</v>
      </c>
      <c r="Q8" s="31">
        <f t="shared" si="7"/>
        <v>44725</v>
      </c>
      <c r="R8" s="31">
        <f t="shared" si="7"/>
        <v>44726</v>
      </c>
      <c r="S8" s="31">
        <f t="shared" si="7"/>
        <v>44727</v>
      </c>
      <c r="T8" s="31">
        <f t="shared" si="7"/>
        <v>44728</v>
      </c>
      <c r="U8" s="31">
        <f t="shared" si="7"/>
        <v>44729</v>
      </c>
      <c r="V8" s="31">
        <f t="shared" si="7"/>
        <v>44730</v>
      </c>
      <c r="W8" s="33">
        <f t="shared" si="7"/>
        <v>44731</v>
      </c>
      <c r="X8" s="31">
        <f t="shared" si="7"/>
        <v>44732</v>
      </c>
      <c r="Y8" s="31">
        <f t="shared" si="7"/>
        <v>44733</v>
      </c>
      <c r="Z8" s="31">
        <f t="shared" si="7"/>
        <v>44734</v>
      </c>
      <c r="AA8" s="31">
        <f t="shared" si="7"/>
        <v>44735</v>
      </c>
      <c r="AB8" s="31">
        <f t="shared" si="7"/>
        <v>44736</v>
      </c>
      <c r="AC8" s="31">
        <f t="shared" si="7"/>
        <v>44737</v>
      </c>
      <c r="AD8" s="33">
        <f t="shared" si="7"/>
        <v>44738</v>
      </c>
      <c r="AE8" s="31">
        <f t="shared" si="7"/>
        <v>44739</v>
      </c>
      <c r="AF8" s="31">
        <f t="shared" si="7"/>
        <v>44740</v>
      </c>
      <c r="AG8" s="31">
        <f t="shared" si="7"/>
        <v>44741</v>
      </c>
      <c r="AH8" s="31">
        <f t="shared" si="7"/>
        <v>44742</v>
      </c>
      <c r="AI8" s="31" t="str">
        <f>""</f>
        <v/>
      </c>
      <c r="AJ8" s="31" t="str">
        <f>""</f>
        <v/>
      </c>
      <c r="AK8" s="33" t="str">
        <f>""</f>
        <v/>
      </c>
      <c r="AL8" s="31" t="str">
        <f>""</f>
        <v/>
      </c>
      <c r="AM8" s="31" t="str">
        <f>""</f>
        <v/>
      </c>
      <c r="AN8" s="31" t="str">
        <f>""</f>
        <v/>
      </c>
      <c r="AO8" s="31" t="str">
        <f>""</f>
        <v/>
      </c>
      <c r="AP8" s="31" t="str">
        <f>""</f>
        <v/>
      </c>
      <c r="AQ8" s="31" t="str">
        <f>""</f>
        <v/>
      </c>
    </row>
    <row r="9" spans="1:43" x14ac:dyDescent="0.4">
      <c r="A9" s="17" t="s">
        <v>35</v>
      </c>
      <c r="B9" s="31" t="str">
        <f>""</f>
        <v/>
      </c>
      <c r="C9" s="31" t="str">
        <f>""</f>
        <v/>
      </c>
      <c r="D9" s="31" t="str">
        <f>""</f>
        <v/>
      </c>
      <c r="E9" s="31" t="str">
        <f>""</f>
        <v/>
      </c>
      <c r="F9" s="31" t="str">
        <f>""</f>
        <v/>
      </c>
      <c r="G9" s="31">
        <v>44743</v>
      </c>
      <c r="H9" s="32">
        <v>44744</v>
      </c>
      <c r="I9" s="33">
        <f t="shared" ref="I9:AK9" si="8">H9+1</f>
        <v>44745</v>
      </c>
      <c r="J9" s="31">
        <f t="shared" si="8"/>
        <v>44746</v>
      </c>
      <c r="K9" s="31">
        <f t="shared" si="8"/>
        <v>44747</v>
      </c>
      <c r="L9" s="31">
        <f t="shared" si="8"/>
        <v>44748</v>
      </c>
      <c r="M9" s="31">
        <f t="shared" si="8"/>
        <v>44749</v>
      </c>
      <c r="N9" s="31">
        <f t="shared" si="8"/>
        <v>44750</v>
      </c>
      <c r="O9" s="31">
        <f t="shared" si="8"/>
        <v>44751</v>
      </c>
      <c r="P9" s="33">
        <f t="shared" si="8"/>
        <v>44752</v>
      </c>
      <c r="Q9" s="31">
        <f t="shared" si="8"/>
        <v>44753</v>
      </c>
      <c r="R9" s="31">
        <f t="shared" si="8"/>
        <v>44754</v>
      </c>
      <c r="S9" s="31">
        <f t="shared" si="8"/>
        <v>44755</v>
      </c>
      <c r="T9" s="31">
        <f t="shared" si="8"/>
        <v>44756</v>
      </c>
      <c r="U9" s="31">
        <f t="shared" si="8"/>
        <v>44757</v>
      </c>
      <c r="V9" s="31">
        <f t="shared" si="8"/>
        <v>44758</v>
      </c>
      <c r="W9" s="33">
        <f t="shared" si="8"/>
        <v>44759</v>
      </c>
      <c r="X9" s="31">
        <f t="shared" si="8"/>
        <v>44760</v>
      </c>
      <c r="Y9" s="31">
        <f t="shared" si="8"/>
        <v>44761</v>
      </c>
      <c r="Z9" s="31">
        <f t="shared" si="8"/>
        <v>44762</v>
      </c>
      <c r="AA9" s="31">
        <f t="shared" si="8"/>
        <v>44763</v>
      </c>
      <c r="AB9" s="31">
        <f t="shared" si="8"/>
        <v>44764</v>
      </c>
      <c r="AC9" s="31">
        <f t="shared" si="8"/>
        <v>44765</v>
      </c>
      <c r="AD9" s="33">
        <f t="shared" si="8"/>
        <v>44766</v>
      </c>
      <c r="AE9" s="31">
        <f t="shared" si="8"/>
        <v>44767</v>
      </c>
      <c r="AF9" s="31">
        <f t="shared" si="8"/>
        <v>44768</v>
      </c>
      <c r="AG9" s="31">
        <f t="shared" si="8"/>
        <v>44769</v>
      </c>
      <c r="AH9" s="31">
        <f t="shared" si="8"/>
        <v>44770</v>
      </c>
      <c r="AI9" s="31">
        <f t="shared" si="8"/>
        <v>44771</v>
      </c>
      <c r="AJ9" s="31">
        <f t="shared" si="8"/>
        <v>44772</v>
      </c>
      <c r="AK9" s="33">
        <f t="shared" si="8"/>
        <v>44773</v>
      </c>
      <c r="AL9" s="31" t="str">
        <f>""</f>
        <v/>
      </c>
      <c r="AM9" s="31" t="str">
        <f>""</f>
        <v/>
      </c>
      <c r="AN9" s="31" t="str">
        <f>""</f>
        <v/>
      </c>
      <c r="AO9" s="31" t="str">
        <f>""</f>
        <v/>
      </c>
      <c r="AP9" s="31" t="str">
        <f>""</f>
        <v/>
      </c>
      <c r="AQ9" s="31" t="str">
        <f>""</f>
        <v/>
      </c>
    </row>
    <row r="10" spans="1:43" x14ac:dyDescent="0.4">
      <c r="A10" s="17" t="s">
        <v>36</v>
      </c>
      <c r="B10" s="31" t="str">
        <f>""</f>
        <v/>
      </c>
      <c r="C10" s="31">
        <v>44774</v>
      </c>
      <c r="D10" s="31">
        <v>44775</v>
      </c>
      <c r="E10" s="31">
        <v>44776</v>
      </c>
      <c r="F10" s="31">
        <v>44777</v>
      </c>
      <c r="G10" s="31">
        <v>44778</v>
      </c>
      <c r="H10" s="32">
        <v>44779</v>
      </c>
      <c r="I10" s="33">
        <f t="shared" ref="I10:AG10" si="9">H10+1</f>
        <v>44780</v>
      </c>
      <c r="J10" s="31">
        <f t="shared" si="9"/>
        <v>44781</v>
      </c>
      <c r="K10" s="31">
        <f t="shared" si="9"/>
        <v>44782</v>
      </c>
      <c r="L10" s="31">
        <f t="shared" si="9"/>
        <v>44783</v>
      </c>
      <c r="M10" s="31">
        <f t="shared" si="9"/>
        <v>44784</v>
      </c>
      <c r="N10" s="31">
        <f t="shared" si="9"/>
        <v>44785</v>
      </c>
      <c r="O10" s="31">
        <f t="shared" si="9"/>
        <v>44786</v>
      </c>
      <c r="P10" s="33">
        <f t="shared" si="9"/>
        <v>44787</v>
      </c>
      <c r="Q10" s="31">
        <f t="shared" si="9"/>
        <v>44788</v>
      </c>
      <c r="R10" s="31">
        <f t="shared" si="9"/>
        <v>44789</v>
      </c>
      <c r="S10" s="31">
        <f t="shared" si="9"/>
        <v>44790</v>
      </c>
      <c r="T10" s="31">
        <f t="shared" si="9"/>
        <v>44791</v>
      </c>
      <c r="U10" s="31">
        <f t="shared" si="9"/>
        <v>44792</v>
      </c>
      <c r="V10" s="31">
        <f t="shared" si="9"/>
        <v>44793</v>
      </c>
      <c r="W10" s="33">
        <f t="shared" si="9"/>
        <v>44794</v>
      </c>
      <c r="X10" s="31">
        <f t="shared" si="9"/>
        <v>44795</v>
      </c>
      <c r="Y10" s="31">
        <f t="shared" si="9"/>
        <v>44796</v>
      </c>
      <c r="Z10" s="31">
        <f t="shared" si="9"/>
        <v>44797</v>
      </c>
      <c r="AA10" s="31">
        <f t="shared" si="9"/>
        <v>44798</v>
      </c>
      <c r="AB10" s="31">
        <f t="shared" si="9"/>
        <v>44799</v>
      </c>
      <c r="AC10" s="31">
        <f t="shared" si="9"/>
        <v>44800</v>
      </c>
      <c r="AD10" s="33">
        <f t="shared" si="9"/>
        <v>44801</v>
      </c>
      <c r="AE10" s="31">
        <f t="shared" si="9"/>
        <v>44802</v>
      </c>
      <c r="AF10" s="31">
        <f t="shared" si="9"/>
        <v>44803</v>
      </c>
      <c r="AG10" s="31">
        <f t="shared" si="9"/>
        <v>44804</v>
      </c>
      <c r="AH10" s="31" t="str">
        <f>""</f>
        <v/>
      </c>
      <c r="AI10" s="31" t="str">
        <f>""</f>
        <v/>
      </c>
      <c r="AJ10" s="31" t="str">
        <f>""</f>
        <v/>
      </c>
      <c r="AK10" s="33" t="str">
        <f>""</f>
        <v/>
      </c>
      <c r="AL10" s="31" t="str">
        <f>""</f>
        <v/>
      </c>
      <c r="AM10" s="31" t="str">
        <f>""</f>
        <v/>
      </c>
      <c r="AN10" s="31" t="str">
        <f>""</f>
        <v/>
      </c>
      <c r="AO10" s="31" t="str">
        <f>""</f>
        <v/>
      </c>
      <c r="AP10" s="31" t="str">
        <f>""</f>
        <v/>
      </c>
      <c r="AQ10" s="31" t="str">
        <f>""</f>
        <v/>
      </c>
    </row>
    <row r="11" spans="1:43" x14ac:dyDescent="0.4">
      <c r="A11" s="17" t="s">
        <v>37</v>
      </c>
      <c r="B11" s="31" t="str">
        <f>""</f>
        <v/>
      </c>
      <c r="C11" s="31" t="str">
        <f>""</f>
        <v/>
      </c>
      <c r="D11" s="31" t="str">
        <f>""</f>
        <v/>
      </c>
      <c r="E11" s="31" t="str">
        <f>""</f>
        <v/>
      </c>
      <c r="F11" s="31">
        <v>44805</v>
      </c>
      <c r="G11" s="31">
        <v>44806</v>
      </c>
      <c r="H11" s="32">
        <v>44807</v>
      </c>
      <c r="I11" s="33">
        <f t="shared" ref="I11:AI11" si="10">H11+1</f>
        <v>44808</v>
      </c>
      <c r="J11" s="31">
        <f t="shared" si="10"/>
        <v>44809</v>
      </c>
      <c r="K11" s="31">
        <f t="shared" si="10"/>
        <v>44810</v>
      </c>
      <c r="L11" s="31">
        <f t="shared" si="10"/>
        <v>44811</v>
      </c>
      <c r="M11" s="31">
        <f t="shared" si="10"/>
        <v>44812</v>
      </c>
      <c r="N11" s="31">
        <f t="shared" si="10"/>
        <v>44813</v>
      </c>
      <c r="O11" s="31">
        <f t="shared" si="10"/>
        <v>44814</v>
      </c>
      <c r="P11" s="33">
        <f t="shared" si="10"/>
        <v>44815</v>
      </c>
      <c r="Q11" s="31">
        <f t="shared" si="10"/>
        <v>44816</v>
      </c>
      <c r="R11" s="31">
        <f t="shared" si="10"/>
        <v>44817</v>
      </c>
      <c r="S11" s="31">
        <f t="shared" si="10"/>
        <v>44818</v>
      </c>
      <c r="T11" s="31">
        <f t="shared" si="10"/>
        <v>44819</v>
      </c>
      <c r="U11" s="31">
        <f t="shared" si="10"/>
        <v>44820</v>
      </c>
      <c r="V11" s="31">
        <f t="shared" si="10"/>
        <v>44821</v>
      </c>
      <c r="W11" s="33">
        <f t="shared" si="10"/>
        <v>44822</v>
      </c>
      <c r="X11" s="31">
        <f t="shared" si="10"/>
        <v>44823</v>
      </c>
      <c r="Y11" s="31">
        <f t="shared" si="10"/>
        <v>44824</v>
      </c>
      <c r="Z11" s="31">
        <f t="shared" si="10"/>
        <v>44825</v>
      </c>
      <c r="AA11" s="31">
        <f t="shared" si="10"/>
        <v>44826</v>
      </c>
      <c r="AB11" s="31">
        <f t="shared" si="10"/>
        <v>44827</v>
      </c>
      <c r="AC11" s="31">
        <f t="shared" si="10"/>
        <v>44828</v>
      </c>
      <c r="AD11" s="33">
        <f t="shared" si="10"/>
        <v>44829</v>
      </c>
      <c r="AE11" s="31">
        <f t="shared" si="10"/>
        <v>44830</v>
      </c>
      <c r="AF11" s="31">
        <f t="shared" si="10"/>
        <v>44831</v>
      </c>
      <c r="AG11" s="31">
        <f t="shared" si="10"/>
        <v>44832</v>
      </c>
      <c r="AH11" s="31">
        <f t="shared" si="10"/>
        <v>44833</v>
      </c>
      <c r="AI11" s="31">
        <f t="shared" si="10"/>
        <v>44834</v>
      </c>
      <c r="AJ11" s="31" t="str">
        <f>""</f>
        <v/>
      </c>
      <c r="AK11" s="33" t="str">
        <f>""</f>
        <v/>
      </c>
      <c r="AL11" s="31" t="str">
        <f>""</f>
        <v/>
      </c>
      <c r="AM11" s="31" t="str">
        <f>""</f>
        <v/>
      </c>
      <c r="AN11" s="31" t="str">
        <f>""</f>
        <v/>
      </c>
      <c r="AO11" s="31" t="str">
        <f>""</f>
        <v/>
      </c>
      <c r="AP11" s="31" t="str">
        <f>""</f>
        <v/>
      </c>
      <c r="AQ11" s="31" t="str">
        <f>""</f>
        <v/>
      </c>
    </row>
  </sheetData>
  <phoneticPr fontId="2"/>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3"/>
  <sheetViews>
    <sheetView showGridLines="0" tabSelected="1" view="pageBreakPreview" zoomScale="55" zoomScaleNormal="55" zoomScaleSheetLayoutView="55" workbookViewId="0">
      <selection activeCell="C8" sqref="C8"/>
    </sheetView>
  </sheetViews>
  <sheetFormatPr defaultRowHeight="18.75" x14ac:dyDescent="0.4"/>
  <cols>
    <col min="1" max="1" width="38.75" style="27" customWidth="1"/>
    <col min="2" max="2" width="11.25" style="27" customWidth="1"/>
    <col min="3" max="9" width="13.25" style="27" customWidth="1"/>
    <col min="10" max="10" width="23.875" style="27" customWidth="1"/>
    <col min="11" max="11" width="15.875" style="27" customWidth="1"/>
    <col min="12" max="12" width="23.625" style="27" customWidth="1"/>
    <col min="13" max="13" width="9" style="27"/>
    <col min="14" max="15" width="0" style="27" hidden="1" customWidth="1"/>
    <col min="16" max="16384" width="9" style="27"/>
  </cols>
  <sheetData>
    <row r="1" spans="1:15" ht="70.5" customHeight="1" x14ac:dyDescent="0.4">
      <c r="A1" s="108" t="s">
        <v>83</v>
      </c>
      <c r="B1" s="128"/>
      <c r="C1" s="128"/>
      <c r="D1" s="128"/>
      <c r="E1" s="128"/>
      <c r="F1" s="128"/>
      <c r="G1" s="128"/>
      <c r="H1" s="128"/>
      <c r="I1" s="128"/>
      <c r="J1" s="128"/>
      <c r="L1" s="53" t="s">
        <v>54</v>
      </c>
    </row>
    <row r="2" spans="1:15" ht="77.25" customHeight="1" x14ac:dyDescent="0.4">
      <c r="A2" s="11" t="s">
        <v>66</v>
      </c>
      <c r="B2" s="11"/>
      <c r="C2" s="11"/>
      <c r="D2" s="11"/>
      <c r="E2" s="11"/>
      <c r="F2" s="11"/>
      <c r="G2" s="11"/>
      <c r="H2" s="11"/>
      <c r="I2" s="11"/>
      <c r="J2" s="11"/>
      <c r="L2" s="25"/>
    </row>
    <row r="3" spans="1:15" ht="26.25" customHeight="1" x14ac:dyDescent="0.4">
      <c r="A3" s="11"/>
      <c r="B3" s="11"/>
      <c r="C3" s="11"/>
      <c r="D3" s="11"/>
      <c r="E3" s="11"/>
      <c r="F3" s="11"/>
      <c r="G3" s="11"/>
      <c r="H3" s="11"/>
      <c r="I3" s="11"/>
      <c r="J3" s="11"/>
      <c r="L3" s="12"/>
    </row>
    <row r="4" spans="1:15" ht="51" customHeight="1" x14ac:dyDescent="0.4">
      <c r="A4" s="11" t="s">
        <v>25</v>
      </c>
      <c r="B4" s="11"/>
      <c r="C4" s="11"/>
      <c r="D4" s="11"/>
      <c r="E4" s="11"/>
      <c r="F4" s="11"/>
      <c r="G4" s="11"/>
      <c r="H4" s="11"/>
      <c r="I4" s="11"/>
      <c r="J4" s="11"/>
      <c r="L4" s="12"/>
    </row>
    <row r="5" spans="1:15" ht="48" customHeight="1" x14ac:dyDescent="0.4">
      <c r="A5" s="35" t="s">
        <v>40</v>
      </c>
      <c r="B5" s="13"/>
      <c r="C5" s="13"/>
      <c r="D5" s="13"/>
      <c r="E5" s="13"/>
      <c r="F5" s="13"/>
      <c r="G5" s="13"/>
      <c r="H5" s="13"/>
      <c r="I5" s="13"/>
      <c r="J5" s="133" t="s">
        <v>7</v>
      </c>
      <c r="K5" s="135" t="s">
        <v>8</v>
      </c>
      <c r="L5" s="136"/>
    </row>
    <row r="6" spans="1:15" ht="42" customHeight="1" x14ac:dyDescent="0.4">
      <c r="A6" s="13"/>
      <c r="B6" s="13"/>
      <c r="C6" s="51" t="s">
        <v>1</v>
      </c>
      <c r="D6" s="51" t="s">
        <v>2</v>
      </c>
      <c r="E6" s="51" t="s">
        <v>3</v>
      </c>
      <c r="F6" s="51" t="s">
        <v>4</v>
      </c>
      <c r="G6" s="51" t="s">
        <v>5</v>
      </c>
      <c r="H6" s="51" t="s">
        <v>6</v>
      </c>
      <c r="I6" s="51" t="s">
        <v>0</v>
      </c>
      <c r="J6" s="134"/>
      <c r="K6" s="137"/>
      <c r="L6" s="138"/>
    </row>
    <row r="7" spans="1:15" ht="39" customHeight="1" x14ac:dyDescent="0.4">
      <c r="A7" s="13"/>
      <c r="B7" s="13"/>
      <c r="C7" s="55">
        <v>45110</v>
      </c>
      <c r="D7" s="55">
        <f>C7+1</f>
        <v>45111</v>
      </c>
      <c r="E7" s="55">
        <f t="shared" ref="E7:H7" si="0">D7+1</f>
        <v>45112</v>
      </c>
      <c r="F7" s="55">
        <f t="shared" si="0"/>
        <v>45113</v>
      </c>
      <c r="G7" s="55">
        <f t="shared" si="0"/>
        <v>45114</v>
      </c>
      <c r="H7" s="56">
        <f t="shared" si="0"/>
        <v>45115</v>
      </c>
      <c r="I7" s="54">
        <f>H7+1</f>
        <v>45116</v>
      </c>
      <c r="J7" s="47"/>
      <c r="K7" s="122"/>
      <c r="L7" s="123"/>
    </row>
    <row r="8" spans="1:15" ht="48.75" customHeight="1" x14ac:dyDescent="0.4">
      <c r="A8" s="129" t="s">
        <v>51</v>
      </c>
      <c r="B8" s="130"/>
      <c r="C8" s="114"/>
      <c r="D8" s="114"/>
      <c r="E8" s="114"/>
      <c r="F8" s="114"/>
      <c r="G8" s="114"/>
      <c r="H8" s="114"/>
      <c r="I8" s="114"/>
      <c r="J8" s="131" t="str">
        <f>IF(SUM(C9:I9)=0,"回",SUM(C9:I9))</f>
        <v>回</v>
      </c>
      <c r="K8" s="122"/>
      <c r="L8" s="123"/>
      <c r="N8" s="57" t="str">
        <f>IF(AND(COUNTIFS(C8:I8,"〇")&gt;0,SUM(C9:I9)&gt;=100),"〇","×")</f>
        <v>×</v>
      </c>
      <c r="O8" s="27" t="str">
        <f>IF(N8="〇",J8,"")</f>
        <v/>
      </c>
    </row>
    <row r="9" spans="1:15" ht="48.75" customHeight="1" x14ac:dyDescent="0.4">
      <c r="A9" s="141" t="s">
        <v>24</v>
      </c>
      <c r="B9" s="142"/>
      <c r="C9" s="114"/>
      <c r="D9" s="114"/>
      <c r="E9" s="114"/>
      <c r="F9" s="114"/>
      <c r="G9" s="114"/>
      <c r="H9" s="114"/>
      <c r="I9" s="114"/>
      <c r="J9" s="132"/>
      <c r="K9" s="122"/>
      <c r="L9" s="123"/>
    </row>
    <row r="10" spans="1:15" ht="39" customHeight="1" x14ac:dyDescent="0.4">
      <c r="A10" s="120"/>
      <c r="B10" s="121"/>
      <c r="C10" s="55">
        <f>I7+1</f>
        <v>45117</v>
      </c>
      <c r="D10" s="55">
        <f>C10+1</f>
        <v>45118</v>
      </c>
      <c r="E10" s="55">
        <f t="shared" ref="E10:H10" si="1">D10+1</f>
        <v>45119</v>
      </c>
      <c r="F10" s="55">
        <f t="shared" si="1"/>
        <v>45120</v>
      </c>
      <c r="G10" s="55">
        <f t="shared" si="1"/>
        <v>45121</v>
      </c>
      <c r="H10" s="56">
        <f t="shared" si="1"/>
        <v>45122</v>
      </c>
      <c r="I10" s="54">
        <f>H10+1</f>
        <v>45123</v>
      </c>
      <c r="J10" s="47"/>
      <c r="K10" s="122"/>
      <c r="L10" s="123"/>
    </row>
    <row r="11" spans="1:15" ht="48.75" customHeight="1" x14ac:dyDescent="0.4">
      <c r="A11" s="129" t="s">
        <v>51</v>
      </c>
      <c r="B11" s="130"/>
      <c r="C11" s="114"/>
      <c r="D11" s="114"/>
      <c r="E11" s="114"/>
      <c r="F11" s="114"/>
      <c r="G11" s="114"/>
      <c r="H11" s="114"/>
      <c r="I11" s="114"/>
      <c r="J11" s="125" t="str">
        <f>IF(SUM(C12:I12)=0,"回",SUM(C12:I12))</f>
        <v>回</v>
      </c>
      <c r="K11" s="122"/>
      <c r="L11" s="123"/>
      <c r="N11" s="57" t="str">
        <f>IF(AND(COUNTIFS(C11:I11,"〇")&gt;0,SUM(C12:I12)&gt;=100),"〇","×")</f>
        <v>×</v>
      </c>
      <c r="O11" s="27" t="str">
        <f>IF(N11="〇",J11,"")</f>
        <v/>
      </c>
    </row>
    <row r="12" spans="1:15" ht="48.75" customHeight="1" x14ac:dyDescent="0.4">
      <c r="A12" s="141" t="s">
        <v>24</v>
      </c>
      <c r="B12" s="142"/>
      <c r="C12" s="114"/>
      <c r="D12" s="114"/>
      <c r="E12" s="114"/>
      <c r="F12" s="114"/>
      <c r="G12" s="114"/>
      <c r="H12" s="114"/>
      <c r="I12" s="114"/>
      <c r="J12" s="126"/>
      <c r="K12" s="122"/>
      <c r="L12" s="123"/>
    </row>
    <row r="13" spans="1:15" ht="39" customHeight="1" x14ac:dyDescent="0.4">
      <c r="A13" s="120"/>
      <c r="B13" s="121"/>
      <c r="C13" s="55">
        <f>I10+1</f>
        <v>45124</v>
      </c>
      <c r="D13" s="55">
        <f>C13+1</f>
        <v>45125</v>
      </c>
      <c r="E13" s="55">
        <f t="shared" ref="E13:H13" si="2">D13+1</f>
        <v>45126</v>
      </c>
      <c r="F13" s="55">
        <f t="shared" si="2"/>
        <v>45127</v>
      </c>
      <c r="G13" s="55">
        <f t="shared" si="2"/>
        <v>45128</v>
      </c>
      <c r="H13" s="56">
        <f t="shared" si="2"/>
        <v>45129</v>
      </c>
      <c r="I13" s="54">
        <f>H13+1</f>
        <v>45130</v>
      </c>
      <c r="J13" s="47"/>
      <c r="K13" s="122"/>
      <c r="L13" s="123"/>
    </row>
    <row r="14" spans="1:15" ht="48.75" customHeight="1" x14ac:dyDescent="0.4">
      <c r="A14" s="129" t="s">
        <v>51</v>
      </c>
      <c r="B14" s="130"/>
      <c r="C14" s="114"/>
      <c r="D14" s="114"/>
      <c r="E14" s="114"/>
      <c r="F14" s="114"/>
      <c r="G14" s="114"/>
      <c r="H14" s="114"/>
      <c r="I14" s="114"/>
      <c r="J14" s="125" t="str">
        <f>IF(SUM(C15:I15)=0,"回",SUM(C15:I15))</f>
        <v>回</v>
      </c>
      <c r="K14" s="122"/>
      <c r="L14" s="123"/>
      <c r="N14" s="57" t="str">
        <f>IF(AND(COUNTIFS(C14:I14,"〇")&gt;0,SUM(C15:I15)&gt;=100),"〇","×")</f>
        <v>×</v>
      </c>
      <c r="O14" s="27" t="str">
        <f>IF(N14="〇",J14,"")</f>
        <v/>
      </c>
    </row>
    <row r="15" spans="1:15" ht="48.75" customHeight="1" x14ac:dyDescent="0.4">
      <c r="A15" s="141" t="s">
        <v>24</v>
      </c>
      <c r="B15" s="142"/>
      <c r="C15" s="114"/>
      <c r="D15" s="114"/>
      <c r="E15" s="114"/>
      <c r="F15" s="114"/>
      <c r="G15" s="114"/>
      <c r="H15" s="114"/>
      <c r="I15" s="114"/>
      <c r="J15" s="126"/>
      <c r="K15" s="122"/>
      <c r="L15" s="123"/>
    </row>
    <row r="16" spans="1:15" ht="39" customHeight="1" x14ac:dyDescent="0.4">
      <c r="A16" s="120"/>
      <c r="B16" s="121"/>
      <c r="C16" s="55">
        <f>I13+1</f>
        <v>45131</v>
      </c>
      <c r="D16" s="55">
        <f>C16+1</f>
        <v>45132</v>
      </c>
      <c r="E16" s="55">
        <f t="shared" ref="E16:H16" si="3">D16+1</f>
        <v>45133</v>
      </c>
      <c r="F16" s="55">
        <f t="shared" si="3"/>
        <v>45134</v>
      </c>
      <c r="G16" s="55">
        <f t="shared" si="3"/>
        <v>45135</v>
      </c>
      <c r="H16" s="56">
        <f t="shared" si="3"/>
        <v>45136</v>
      </c>
      <c r="I16" s="54">
        <f>H16+1</f>
        <v>45137</v>
      </c>
      <c r="J16" s="47"/>
      <c r="K16" s="122"/>
      <c r="L16" s="123"/>
    </row>
    <row r="17" spans="1:15" ht="48.75" customHeight="1" x14ac:dyDescent="0.4">
      <c r="A17" s="129" t="s">
        <v>51</v>
      </c>
      <c r="B17" s="130"/>
      <c r="C17" s="114"/>
      <c r="D17" s="114"/>
      <c r="E17" s="114"/>
      <c r="F17" s="114"/>
      <c r="G17" s="114"/>
      <c r="H17" s="114"/>
      <c r="I17" s="114"/>
      <c r="J17" s="125" t="str">
        <f>IF(SUM(C18:I18)=0,"回",SUM(C18:I18))</f>
        <v>回</v>
      </c>
      <c r="K17" s="122"/>
      <c r="L17" s="123"/>
      <c r="N17" s="57" t="str">
        <f>IF(AND(COUNTIFS(C17:I17,"〇")&gt;0,SUM(C18:I18)&gt;=100),"〇","×")</f>
        <v>×</v>
      </c>
      <c r="O17" s="27" t="str">
        <f>IF(N17="〇",J17,"")</f>
        <v/>
      </c>
    </row>
    <row r="18" spans="1:15" ht="48.75" customHeight="1" x14ac:dyDescent="0.4">
      <c r="A18" s="141" t="s">
        <v>24</v>
      </c>
      <c r="B18" s="142"/>
      <c r="C18" s="114"/>
      <c r="D18" s="114"/>
      <c r="E18" s="114"/>
      <c r="F18" s="114"/>
      <c r="G18" s="114"/>
      <c r="H18" s="114"/>
      <c r="I18" s="114"/>
      <c r="J18" s="126"/>
      <c r="K18" s="122"/>
      <c r="L18" s="123"/>
    </row>
    <row r="19" spans="1:15" ht="39" customHeight="1" x14ac:dyDescent="0.4">
      <c r="A19" s="120"/>
      <c r="B19" s="121"/>
      <c r="C19" s="55">
        <f>I16+1</f>
        <v>45138</v>
      </c>
      <c r="D19" s="55">
        <f>C19+1</f>
        <v>45139</v>
      </c>
      <c r="E19" s="55">
        <f t="shared" ref="E19:H19" si="4">D19+1</f>
        <v>45140</v>
      </c>
      <c r="F19" s="55">
        <f t="shared" si="4"/>
        <v>45141</v>
      </c>
      <c r="G19" s="55">
        <f t="shared" si="4"/>
        <v>45142</v>
      </c>
      <c r="H19" s="56">
        <f t="shared" si="4"/>
        <v>45143</v>
      </c>
      <c r="I19" s="54">
        <f>H19+1</f>
        <v>45144</v>
      </c>
      <c r="J19" s="47"/>
      <c r="K19" s="122"/>
      <c r="L19" s="123"/>
    </row>
    <row r="20" spans="1:15" ht="48.75" customHeight="1" x14ac:dyDescent="0.4">
      <c r="A20" s="129" t="s">
        <v>51</v>
      </c>
      <c r="B20" s="130"/>
      <c r="C20" s="114"/>
      <c r="D20" s="114"/>
      <c r="E20" s="114"/>
      <c r="F20" s="114"/>
      <c r="G20" s="114"/>
      <c r="H20" s="114"/>
      <c r="I20" s="114"/>
      <c r="J20" s="125" t="str">
        <f>IF(SUM(C21:I21)=0,"回",SUM(C21:I21))</f>
        <v>回</v>
      </c>
      <c r="K20" s="122"/>
      <c r="L20" s="123"/>
      <c r="N20" s="57" t="str">
        <f>IF(AND(COUNTIFS(C20:I20,"〇")&gt;0,SUM(C21:I21)&gt;=100),"〇","×")</f>
        <v>×</v>
      </c>
      <c r="O20" s="27" t="str">
        <f>IF(N20="〇",J20,"")</f>
        <v/>
      </c>
    </row>
    <row r="21" spans="1:15" ht="48.75" customHeight="1" x14ac:dyDescent="0.4">
      <c r="A21" s="141" t="s">
        <v>24</v>
      </c>
      <c r="B21" s="142"/>
      <c r="C21" s="114"/>
      <c r="D21" s="114"/>
      <c r="E21" s="114"/>
      <c r="F21" s="114"/>
      <c r="G21" s="114"/>
      <c r="H21" s="114"/>
      <c r="I21" s="114"/>
      <c r="J21" s="126"/>
      <c r="K21" s="122"/>
      <c r="L21" s="123"/>
    </row>
    <row r="22" spans="1:15" ht="39" customHeight="1" x14ac:dyDescent="0.4">
      <c r="A22" s="120"/>
      <c r="B22" s="121"/>
      <c r="C22" s="55">
        <f>I19+1</f>
        <v>45145</v>
      </c>
      <c r="D22" s="55">
        <f>C22+1</f>
        <v>45146</v>
      </c>
      <c r="E22" s="55">
        <f t="shared" ref="E22:H22" si="5">D22+1</f>
        <v>45147</v>
      </c>
      <c r="F22" s="55">
        <f t="shared" si="5"/>
        <v>45148</v>
      </c>
      <c r="G22" s="55">
        <f t="shared" si="5"/>
        <v>45149</v>
      </c>
      <c r="H22" s="56">
        <f t="shared" si="5"/>
        <v>45150</v>
      </c>
      <c r="I22" s="54">
        <f>H22+1</f>
        <v>45151</v>
      </c>
      <c r="J22" s="47"/>
      <c r="K22" s="122"/>
      <c r="L22" s="123"/>
    </row>
    <row r="23" spans="1:15" ht="48.75" customHeight="1" x14ac:dyDescent="0.4">
      <c r="A23" s="129" t="s">
        <v>51</v>
      </c>
      <c r="B23" s="130"/>
      <c r="C23" s="114"/>
      <c r="D23" s="114"/>
      <c r="E23" s="114"/>
      <c r="F23" s="114"/>
      <c r="G23" s="114"/>
      <c r="H23" s="114"/>
      <c r="I23" s="114"/>
      <c r="J23" s="125" t="str">
        <f>IF(SUM(C24:I24)=0,"回",SUM(C24:I24))</f>
        <v>回</v>
      </c>
      <c r="K23" s="122"/>
      <c r="L23" s="123"/>
      <c r="N23" s="57" t="str">
        <f>IF(AND(COUNTIFS(C23:I23,"〇")&gt;0,SUM(C24:I24)&gt;=100),"〇","×")</f>
        <v>×</v>
      </c>
      <c r="O23" s="27" t="str">
        <f>IF(N23="〇",J23,"")</f>
        <v/>
      </c>
    </row>
    <row r="24" spans="1:15" ht="48.75" customHeight="1" x14ac:dyDescent="0.4">
      <c r="A24" s="141" t="s">
        <v>24</v>
      </c>
      <c r="B24" s="142"/>
      <c r="C24" s="114"/>
      <c r="D24" s="114"/>
      <c r="E24" s="114"/>
      <c r="F24" s="114"/>
      <c r="G24" s="114"/>
      <c r="H24" s="114"/>
      <c r="I24" s="114"/>
      <c r="J24" s="126"/>
      <c r="K24" s="122"/>
      <c r="L24" s="123"/>
    </row>
    <row r="25" spans="1:15" ht="39" customHeight="1" x14ac:dyDescent="0.4">
      <c r="A25" s="120"/>
      <c r="B25" s="121"/>
      <c r="C25" s="55">
        <f>I22+1</f>
        <v>45152</v>
      </c>
      <c r="D25" s="55">
        <f>C25+1</f>
        <v>45153</v>
      </c>
      <c r="E25" s="55">
        <f t="shared" ref="E25:H25" si="6">D25+1</f>
        <v>45154</v>
      </c>
      <c r="F25" s="55">
        <f t="shared" si="6"/>
        <v>45155</v>
      </c>
      <c r="G25" s="55">
        <f t="shared" si="6"/>
        <v>45156</v>
      </c>
      <c r="H25" s="56">
        <f t="shared" si="6"/>
        <v>45157</v>
      </c>
      <c r="I25" s="54">
        <f>H25+1</f>
        <v>45158</v>
      </c>
      <c r="J25" s="47"/>
      <c r="K25" s="122"/>
      <c r="L25" s="123"/>
    </row>
    <row r="26" spans="1:15" ht="48.75" customHeight="1" x14ac:dyDescent="0.4">
      <c r="A26" s="129" t="s">
        <v>51</v>
      </c>
      <c r="B26" s="130"/>
      <c r="C26" s="114"/>
      <c r="D26" s="114"/>
      <c r="E26" s="114"/>
      <c r="F26" s="114"/>
      <c r="G26" s="114"/>
      <c r="H26" s="114"/>
      <c r="I26" s="114"/>
      <c r="J26" s="125" t="str">
        <f>IF(SUM(C27:I27)=0,"回",SUM(C27:I27))</f>
        <v>回</v>
      </c>
      <c r="K26" s="122"/>
      <c r="L26" s="123"/>
      <c r="N26" s="57" t="str">
        <f>IF(AND(COUNTIFS(C26:I26,"〇")&gt;0,SUM(C27:I27)&gt;=100),"〇","×")</f>
        <v>×</v>
      </c>
      <c r="O26" s="27" t="str">
        <f>IF(N26="〇",J26,"")</f>
        <v/>
      </c>
    </row>
    <row r="27" spans="1:15" ht="48.75" customHeight="1" x14ac:dyDescent="0.4">
      <c r="A27" s="141" t="s">
        <v>24</v>
      </c>
      <c r="B27" s="142"/>
      <c r="C27" s="114"/>
      <c r="D27" s="114"/>
      <c r="E27" s="114"/>
      <c r="F27" s="114"/>
      <c r="G27" s="114"/>
      <c r="H27" s="114"/>
      <c r="I27" s="114"/>
      <c r="J27" s="126"/>
      <c r="K27" s="122"/>
      <c r="L27" s="123"/>
    </row>
    <row r="28" spans="1:15" ht="39" customHeight="1" x14ac:dyDescent="0.4">
      <c r="A28" s="120"/>
      <c r="B28" s="121"/>
      <c r="C28" s="55">
        <f>I25+1</f>
        <v>45159</v>
      </c>
      <c r="D28" s="55">
        <f>C28+1</f>
        <v>45160</v>
      </c>
      <c r="E28" s="55">
        <f t="shared" ref="E28:H28" si="7">D28+1</f>
        <v>45161</v>
      </c>
      <c r="F28" s="55">
        <f t="shared" si="7"/>
        <v>45162</v>
      </c>
      <c r="G28" s="55">
        <f>F28+1</f>
        <v>45163</v>
      </c>
      <c r="H28" s="56">
        <f t="shared" si="7"/>
        <v>45164</v>
      </c>
      <c r="I28" s="54">
        <f>H28+1</f>
        <v>45165</v>
      </c>
      <c r="J28" s="47"/>
      <c r="K28" s="122"/>
      <c r="L28" s="123"/>
    </row>
    <row r="29" spans="1:15" ht="48.75" customHeight="1" x14ac:dyDescent="0.4">
      <c r="A29" s="124" t="s">
        <v>51</v>
      </c>
      <c r="B29" s="124"/>
      <c r="C29" s="114"/>
      <c r="D29" s="114"/>
      <c r="E29" s="114"/>
      <c r="F29" s="114"/>
      <c r="G29" s="114"/>
      <c r="H29" s="114"/>
      <c r="I29" s="114"/>
      <c r="J29" s="125" t="str">
        <f>IF(SUM(C30:I30)=0,"回",SUM(C30:I30))</f>
        <v>回</v>
      </c>
      <c r="K29" s="122"/>
      <c r="L29" s="123"/>
      <c r="N29" s="57" t="str">
        <f>IF(AND(COUNTIFS(C29:I29,"〇")&gt;0,SUM(C30:I30)&gt;=100),"〇","×")</f>
        <v>×</v>
      </c>
      <c r="O29" s="27" t="str">
        <f>IF(N29="〇",J29,"")</f>
        <v/>
      </c>
    </row>
    <row r="30" spans="1:15" ht="48.75" customHeight="1" x14ac:dyDescent="0.4">
      <c r="A30" s="127" t="s">
        <v>24</v>
      </c>
      <c r="B30" s="127"/>
      <c r="C30" s="114"/>
      <c r="D30" s="114"/>
      <c r="E30" s="114"/>
      <c r="F30" s="114"/>
      <c r="G30" s="114"/>
      <c r="H30" s="114"/>
      <c r="I30" s="114"/>
      <c r="J30" s="126"/>
      <c r="K30" s="122"/>
      <c r="L30" s="123"/>
    </row>
    <row r="31" spans="1:15" ht="39" customHeight="1" x14ac:dyDescent="0.4">
      <c r="A31" s="120"/>
      <c r="B31" s="121"/>
      <c r="C31" s="55">
        <f>I28+1</f>
        <v>45166</v>
      </c>
      <c r="D31" s="55">
        <f>C31+1</f>
        <v>45167</v>
      </c>
      <c r="E31" s="55">
        <f t="shared" ref="E31:H31" si="8">D31+1</f>
        <v>45168</v>
      </c>
      <c r="F31" s="55">
        <f t="shared" si="8"/>
        <v>45169</v>
      </c>
      <c r="G31" s="55">
        <f t="shared" si="8"/>
        <v>45170</v>
      </c>
      <c r="H31" s="56">
        <f t="shared" si="8"/>
        <v>45171</v>
      </c>
      <c r="I31" s="54">
        <f>H31+1</f>
        <v>45172</v>
      </c>
      <c r="J31" s="50"/>
      <c r="K31" s="122"/>
      <c r="L31" s="123"/>
    </row>
    <row r="32" spans="1:15" ht="48.75" customHeight="1" x14ac:dyDescent="0.4">
      <c r="A32" s="124" t="s">
        <v>51</v>
      </c>
      <c r="B32" s="124"/>
      <c r="C32" s="114"/>
      <c r="D32" s="114"/>
      <c r="E32" s="114"/>
      <c r="F32" s="114"/>
      <c r="G32" s="114"/>
      <c r="H32" s="114"/>
      <c r="I32" s="114"/>
      <c r="J32" s="125" t="str">
        <f>IF(SUM(C33:I33)=0,"回",SUM(C33:I33))</f>
        <v>回</v>
      </c>
      <c r="K32" s="122"/>
      <c r="L32" s="123"/>
      <c r="N32" s="57" t="str">
        <f>IF(AND(COUNTIFS(C32:I32,"〇")&gt;0,SUM(C33:I33)&gt;=100),"〇","×")</f>
        <v>×</v>
      </c>
      <c r="O32" s="27" t="str">
        <f>IF(N32="〇",J32,"")</f>
        <v/>
      </c>
    </row>
    <row r="33" spans="1:12" ht="48.75" customHeight="1" x14ac:dyDescent="0.4">
      <c r="A33" s="127" t="s">
        <v>24</v>
      </c>
      <c r="B33" s="127"/>
      <c r="C33" s="114"/>
      <c r="D33" s="114"/>
      <c r="E33" s="114"/>
      <c r="F33" s="114"/>
      <c r="G33" s="114"/>
      <c r="H33" s="114"/>
      <c r="I33" s="114"/>
      <c r="J33" s="126"/>
      <c r="K33" s="122"/>
      <c r="L33" s="123"/>
    </row>
    <row r="34" spans="1:12" ht="36.75" customHeight="1" x14ac:dyDescent="0.4">
      <c r="A34" s="22"/>
      <c r="B34" s="23"/>
      <c r="C34" s="23"/>
      <c r="D34" s="23"/>
      <c r="E34" s="23"/>
      <c r="F34" s="23"/>
      <c r="G34" s="23"/>
      <c r="H34" s="23"/>
      <c r="I34" s="23"/>
      <c r="J34" s="23"/>
      <c r="K34" s="24"/>
      <c r="L34" s="24"/>
    </row>
    <row r="35" spans="1:12" ht="70.5" customHeight="1" x14ac:dyDescent="0.4">
      <c r="A35" s="13"/>
      <c r="B35" s="13"/>
      <c r="C35" s="13"/>
      <c r="E35" s="143" t="s">
        <v>28</v>
      </c>
      <c r="F35" s="144"/>
      <c r="G35" s="144"/>
      <c r="H35" s="144"/>
      <c r="I35" s="145"/>
      <c r="J35" s="48" t="str">
        <f>IF(SUM(J32,J29,J26,J23,J20,J17,J14,J11,J8)=0,"回",SUM(J32,J29,J26,J23,J20,J17,J14,J11,J8))</f>
        <v>回</v>
      </c>
      <c r="K35" s="13"/>
      <c r="L35" s="6"/>
    </row>
    <row r="36" spans="1:12" ht="30.75" customHeight="1" x14ac:dyDescent="0.4">
      <c r="A36" s="10"/>
      <c r="B36" s="21"/>
      <c r="L36" s="6"/>
    </row>
    <row r="37" spans="1:12" ht="68.25" customHeight="1" x14ac:dyDescent="0.4">
      <c r="A37" s="10"/>
      <c r="B37" s="10"/>
      <c r="C37" s="16" t="s">
        <v>12</v>
      </c>
      <c r="I37" s="16"/>
      <c r="J37" s="19"/>
    </row>
    <row r="38" spans="1:12" ht="32.25" customHeight="1" x14ac:dyDescent="0.4">
      <c r="A38" s="10"/>
      <c r="B38" s="10"/>
      <c r="C38" s="140"/>
      <c r="D38" s="140"/>
      <c r="E38" s="140"/>
      <c r="F38" s="140"/>
      <c r="G38" s="140"/>
      <c r="H38" s="140"/>
      <c r="I38" s="140"/>
      <c r="J38" s="140"/>
      <c r="K38" s="140"/>
      <c r="L38" s="140"/>
    </row>
    <row r="39" spans="1:12" ht="68.25" customHeight="1" x14ac:dyDescent="0.4">
      <c r="A39" s="10"/>
      <c r="B39" s="10"/>
      <c r="C39" s="16"/>
      <c r="D39" s="139" t="str">
        <f>IF(B1="","",B1)</f>
        <v/>
      </c>
      <c r="E39" s="139"/>
      <c r="F39" s="139"/>
      <c r="G39" s="139"/>
      <c r="H39" s="139"/>
      <c r="I39" s="139"/>
      <c r="J39" s="139"/>
      <c r="K39" s="139"/>
      <c r="L39" s="139"/>
    </row>
    <row r="42" spans="1:12" ht="30" x14ac:dyDescent="0.4">
      <c r="A42" s="66" t="s">
        <v>64</v>
      </c>
    </row>
    <row r="43" spans="1:12" ht="30" x14ac:dyDescent="0.4">
      <c r="A43" s="67" t="s">
        <v>100</v>
      </c>
    </row>
  </sheetData>
  <sheetProtection sheet="1" objects="1" scenarios="1"/>
  <mergeCells count="68">
    <mergeCell ref="D39:L39"/>
    <mergeCell ref="A30:B30"/>
    <mergeCell ref="C38:L38"/>
    <mergeCell ref="A9:B9"/>
    <mergeCell ref="A12:B12"/>
    <mergeCell ref="A15:B15"/>
    <mergeCell ref="A18:B18"/>
    <mergeCell ref="A21:B21"/>
    <mergeCell ref="A24:B24"/>
    <mergeCell ref="A27:B27"/>
    <mergeCell ref="E35:I35"/>
    <mergeCell ref="K30:L30"/>
    <mergeCell ref="A28:B28"/>
    <mergeCell ref="K28:L28"/>
    <mergeCell ref="A29:B29"/>
    <mergeCell ref="J29:J30"/>
    <mergeCell ref="K29:L29"/>
    <mergeCell ref="A25:B25"/>
    <mergeCell ref="K25:L25"/>
    <mergeCell ref="A26:B26"/>
    <mergeCell ref="J26:J27"/>
    <mergeCell ref="K26:L26"/>
    <mergeCell ref="K27:L27"/>
    <mergeCell ref="A22:B22"/>
    <mergeCell ref="K22:L22"/>
    <mergeCell ref="A23:B23"/>
    <mergeCell ref="J23:J24"/>
    <mergeCell ref="K23:L23"/>
    <mergeCell ref="K24:L24"/>
    <mergeCell ref="A20:B20"/>
    <mergeCell ref="J20:J21"/>
    <mergeCell ref="K20:L20"/>
    <mergeCell ref="K21:L21"/>
    <mergeCell ref="K18:L18"/>
    <mergeCell ref="A19:B19"/>
    <mergeCell ref="K19:L19"/>
    <mergeCell ref="A16:B16"/>
    <mergeCell ref="K16:L16"/>
    <mergeCell ref="A17:B17"/>
    <mergeCell ref="J17:J18"/>
    <mergeCell ref="K17:L17"/>
    <mergeCell ref="A13:B13"/>
    <mergeCell ref="K13:L13"/>
    <mergeCell ref="A14:B14"/>
    <mergeCell ref="J14:J15"/>
    <mergeCell ref="K14:L14"/>
    <mergeCell ref="K15:L15"/>
    <mergeCell ref="B1:J1"/>
    <mergeCell ref="A10:B10"/>
    <mergeCell ref="K10:L10"/>
    <mergeCell ref="A11:B11"/>
    <mergeCell ref="J11:J12"/>
    <mergeCell ref="K11:L11"/>
    <mergeCell ref="K12:L12"/>
    <mergeCell ref="A8:B8"/>
    <mergeCell ref="J8:J9"/>
    <mergeCell ref="K8:L8"/>
    <mergeCell ref="K9:L9"/>
    <mergeCell ref="J5:J6"/>
    <mergeCell ref="K5:L6"/>
    <mergeCell ref="K7:L7"/>
    <mergeCell ref="A31:B31"/>
    <mergeCell ref="K31:L31"/>
    <mergeCell ref="A32:B32"/>
    <mergeCell ref="J32:J33"/>
    <mergeCell ref="K32:L32"/>
    <mergeCell ref="A33:B33"/>
    <mergeCell ref="K33:L33"/>
  </mergeCells>
  <phoneticPr fontId="2"/>
  <conditionalFormatting sqref="C8:I9 C11:I12 C14:I15 C17:I18 C20:I21 C23:I24 C26:I27 C29:I30 C32:I33">
    <cfRule type="containsBlanks" dxfId="9" priority="2">
      <formula>LEN(TRIM(C8))=0</formula>
    </cfRule>
  </conditionalFormatting>
  <conditionalFormatting sqref="B1:J1">
    <cfRule type="containsBlanks" dxfId="8" priority="1">
      <formula>LEN(TRIM(B1))=0</formula>
    </cfRule>
  </conditionalFormatting>
  <dataValidations count="3">
    <dataValidation type="list" allowBlank="1" showInputMessage="1" showErrorMessage="1" sqref="C8:I8 C11:I11 C14:I14 C17:I17 C20:I20 C23:I23 C26:I26 C29:I29 C32:I32">
      <formula1>"〇"</formula1>
    </dataValidation>
    <dataValidation imeMode="hiragana" allowBlank="1" showInputMessage="1" showErrorMessage="1" sqref="B1:J1"/>
    <dataValidation imeMode="halfAlpha" allowBlank="1" showInputMessage="1" showErrorMessage="1" sqref="C9:I9 C12:I12 C15:I15 C18:I18 C21:I21 C24:I24 C27:I27 C30:I30 C33:I33"/>
  </dataValidations>
  <pageMargins left="0.70866141732283472" right="0.70866141732283472" top="0.74803149606299213" bottom="0.74803149606299213" header="0.31496062992125984" footer="0.31496062992125984"/>
  <pageSetup paperSize="9" scale="37" fitToHeight="0"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55"/>
  <sheetViews>
    <sheetView showGridLines="0" view="pageBreakPreview" zoomScale="40" zoomScaleNormal="40" zoomScaleSheetLayoutView="40" workbookViewId="0">
      <selection activeCell="P22" sqref="P22"/>
    </sheetView>
  </sheetViews>
  <sheetFormatPr defaultRowHeight="18.75" x14ac:dyDescent="0.4"/>
  <cols>
    <col min="1" max="1" width="31.125" style="27" customWidth="1"/>
    <col min="2" max="8" width="11.25" style="27" customWidth="1"/>
    <col min="9" max="9" width="13.75" style="27" customWidth="1"/>
    <col min="10" max="10" width="15" style="27" customWidth="1"/>
    <col min="11" max="11" width="14.125" style="27" customWidth="1"/>
    <col min="12" max="13" width="15.875" style="27" customWidth="1"/>
    <col min="14" max="14" width="26.625" style="27" customWidth="1"/>
    <col min="15" max="15" width="9" style="27" customWidth="1"/>
    <col min="16" max="16384" width="9" style="27"/>
  </cols>
  <sheetData>
    <row r="1" spans="1:14" ht="35.25" customHeight="1" x14ac:dyDescent="0.4">
      <c r="A1" s="15"/>
      <c r="B1" s="15"/>
      <c r="C1" s="15"/>
      <c r="D1" s="15"/>
      <c r="E1" s="15"/>
      <c r="F1" s="15"/>
      <c r="G1" s="15"/>
      <c r="H1" s="15"/>
      <c r="I1" s="15"/>
      <c r="J1" s="18"/>
      <c r="K1" s="18"/>
      <c r="L1" s="15"/>
      <c r="M1" s="15"/>
      <c r="N1" s="53" t="s">
        <v>61</v>
      </c>
    </row>
    <row r="2" spans="1:14" ht="46.5" customHeight="1" x14ac:dyDescent="0.4">
      <c r="A2" s="15"/>
      <c r="B2" s="15"/>
      <c r="C2" s="15"/>
      <c r="D2" s="15"/>
      <c r="E2" s="15"/>
      <c r="F2" s="15"/>
      <c r="G2" s="15"/>
      <c r="H2" s="15"/>
      <c r="I2" s="15"/>
      <c r="J2" s="18"/>
      <c r="K2" s="15"/>
      <c r="L2" s="202">
        <v>0</v>
      </c>
      <c r="M2" s="202"/>
      <c r="N2" s="202"/>
    </row>
    <row r="3" spans="1:14" ht="45" customHeight="1" x14ac:dyDescent="0.4">
      <c r="A3" s="9" t="s">
        <v>56</v>
      </c>
      <c r="B3" s="9"/>
      <c r="C3" s="37"/>
      <c r="D3" s="37"/>
      <c r="E3" s="37"/>
      <c r="F3" s="37"/>
      <c r="G3" s="37"/>
      <c r="H3" s="37"/>
      <c r="I3" s="37"/>
      <c r="J3" s="18"/>
      <c r="K3" s="15"/>
      <c r="L3" s="42"/>
      <c r="M3" s="42"/>
      <c r="N3" s="42"/>
    </row>
    <row r="4" spans="1:14" ht="31.5" customHeight="1" x14ac:dyDescent="0.4">
      <c r="A4" s="37"/>
      <c r="B4" s="37"/>
      <c r="C4" s="37"/>
      <c r="D4" s="37"/>
      <c r="E4" s="37"/>
      <c r="F4" s="37"/>
      <c r="G4" s="37"/>
      <c r="H4" s="37"/>
      <c r="I4" s="37"/>
      <c r="J4" s="37"/>
      <c r="K4" s="37"/>
      <c r="L4" s="42"/>
      <c r="M4" s="42"/>
      <c r="N4" s="42"/>
    </row>
    <row r="5" spans="1:14" ht="39.75" customHeight="1" x14ac:dyDescent="0.4">
      <c r="A5" s="37"/>
      <c r="B5" s="37"/>
      <c r="C5" s="37"/>
      <c r="D5" s="37"/>
      <c r="E5" s="37"/>
      <c r="F5" s="37"/>
      <c r="G5" s="37"/>
      <c r="H5" s="37"/>
      <c r="I5" s="41" t="s">
        <v>84</v>
      </c>
      <c r="J5" s="17"/>
      <c r="K5" s="205" t="str">
        <f>IF('様式２　実績報告'!B1="","",'様式２　実績報告'!B1)</f>
        <v/>
      </c>
      <c r="L5" s="205"/>
      <c r="M5" s="205"/>
      <c r="N5" s="205"/>
    </row>
    <row r="6" spans="1:14" ht="39.75" customHeight="1" x14ac:dyDescent="0.4">
      <c r="A6" s="37"/>
      <c r="B6" s="37"/>
      <c r="C6" s="37"/>
      <c r="D6" s="37"/>
      <c r="E6" s="37"/>
      <c r="F6" s="37"/>
      <c r="G6" s="37"/>
      <c r="H6" s="37"/>
      <c r="I6" s="41" t="s">
        <v>59</v>
      </c>
      <c r="J6" s="17"/>
      <c r="K6" s="206"/>
      <c r="L6" s="206"/>
      <c r="M6" s="206"/>
      <c r="N6" s="206"/>
    </row>
    <row r="7" spans="1:14" ht="39.75" customHeight="1" x14ac:dyDescent="0.4">
      <c r="A7" s="37"/>
      <c r="B7" s="37"/>
      <c r="C7" s="37"/>
      <c r="D7" s="37"/>
      <c r="E7" s="37"/>
      <c r="F7" s="37"/>
      <c r="G7" s="37"/>
      <c r="H7" s="37"/>
      <c r="I7" s="41" t="s">
        <v>10</v>
      </c>
      <c r="J7" s="17"/>
      <c r="K7" s="207"/>
      <c r="L7" s="207"/>
      <c r="M7" s="207"/>
      <c r="N7" s="207"/>
    </row>
    <row r="8" spans="1:14" ht="18.75" customHeight="1" x14ac:dyDescent="0.4">
      <c r="A8" s="37"/>
      <c r="B8" s="37"/>
      <c r="C8" s="37"/>
      <c r="D8" s="37"/>
      <c r="E8" s="37"/>
      <c r="F8" s="37"/>
      <c r="G8" s="37"/>
      <c r="H8" s="37"/>
      <c r="I8" s="37"/>
      <c r="J8" s="37"/>
      <c r="K8" s="37"/>
      <c r="L8" s="37"/>
      <c r="M8" s="37"/>
      <c r="N8" s="37"/>
    </row>
    <row r="9" spans="1:14" ht="18" customHeight="1" x14ac:dyDescent="0.4">
      <c r="A9" s="7"/>
      <c r="B9" s="7"/>
      <c r="C9" s="7"/>
      <c r="D9" s="7"/>
      <c r="E9" s="7"/>
      <c r="F9" s="7"/>
      <c r="G9" s="7"/>
      <c r="H9" s="7"/>
      <c r="I9" s="7"/>
      <c r="J9" s="7"/>
      <c r="K9" s="7"/>
      <c r="L9" s="7"/>
      <c r="M9" s="7"/>
      <c r="N9" s="7"/>
    </row>
    <row r="10" spans="1:14" ht="56.25" customHeight="1" x14ac:dyDescent="0.4">
      <c r="A10" s="203" t="s">
        <v>60</v>
      </c>
      <c r="B10" s="203"/>
      <c r="C10" s="203"/>
      <c r="D10" s="203"/>
      <c r="E10" s="203"/>
      <c r="F10" s="203"/>
      <c r="G10" s="203"/>
      <c r="H10" s="203"/>
      <c r="I10" s="203"/>
      <c r="J10" s="203"/>
      <c r="K10" s="203"/>
      <c r="L10" s="203"/>
      <c r="M10" s="203"/>
      <c r="N10" s="203"/>
    </row>
    <row r="11" spans="1:14" ht="4.5" customHeight="1" x14ac:dyDescent="0.4">
      <c r="A11" s="7"/>
      <c r="B11" s="7"/>
      <c r="C11" s="7"/>
      <c r="D11" s="7"/>
      <c r="E11" s="7"/>
      <c r="F11" s="7"/>
      <c r="G11" s="7"/>
      <c r="H11" s="7"/>
      <c r="I11" s="7"/>
      <c r="J11" s="7"/>
      <c r="K11" s="7"/>
      <c r="L11" s="7"/>
      <c r="M11" s="7"/>
      <c r="N11" s="7"/>
    </row>
    <row r="12" spans="1:14" ht="14.25" customHeight="1" x14ac:dyDescent="0.4">
      <c r="A12" s="7"/>
      <c r="B12" s="7"/>
      <c r="C12" s="7"/>
      <c r="D12" s="7"/>
      <c r="E12" s="7"/>
      <c r="F12" s="7"/>
      <c r="G12" s="7"/>
      <c r="H12" s="7"/>
      <c r="I12" s="7"/>
      <c r="J12" s="7"/>
      <c r="K12" s="7"/>
      <c r="L12" s="7"/>
      <c r="M12" s="7"/>
      <c r="N12" s="7"/>
    </row>
    <row r="13" spans="1:14" ht="14.25" customHeight="1" x14ac:dyDescent="0.4">
      <c r="A13" s="7"/>
      <c r="B13" s="7"/>
      <c r="C13" s="7"/>
      <c r="D13" s="7"/>
      <c r="E13" s="7"/>
      <c r="F13" s="7"/>
      <c r="G13" s="7"/>
      <c r="H13" s="7"/>
      <c r="I13" s="7"/>
      <c r="J13" s="7"/>
      <c r="K13" s="7"/>
      <c r="L13" s="7"/>
      <c r="M13" s="7"/>
      <c r="N13" s="7"/>
    </row>
    <row r="14" spans="1:14" ht="75" customHeight="1" x14ac:dyDescent="0.4">
      <c r="A14" s="204" t="str">
        <f>TEXT('様式２　実績報告'!C7,"  　ggge年m月d日から")&amp;TEXT('様式２　実績報告'!I31,"m月d日の期間において、別紙報告書のとおりコロナウイルスワクチンの接種を実施したため、以下のとおり申請，請求及び報告する。")</f>
        <v xml:space="preserve">   令和5年7月3日から9月3日の期間において,別紙報告書のとおりコロナウイルスワクチンの接種を実施したため,以下のとおり申請,請求及び報告する.</v>
      </c>
      <c r="B14" s="204"/>
      <c r="C14" s="204"/>
      <c r="D14" s="204"/>
      <c r="E14" s="204"/>
      <c r="F14" s="204"/>
      <c r="G14" s="204"/>
      <c r="H14" s="204"/>
      <c r="I14" s="204"/>
      <c r="J14" s="204"/>
      <c r="K14" s="204"/>
      <c r="L14" s="204"/>
      <c r="M14" s="204"/>
      <c r="N14" s="204"/>
    </row>
    <row r="15" spans="1:14" x14ac:dyDescent="0.4">
      <c r="C15" s="5"/>
      <c r="D15" s="5"/>
      <c r="E15" s="5"/>
      <c r="F15" s="5"/>
      <c r="G15" s="5"/>
      <c r="H15" s="5"/>
      <c r="I15" s="5"/>
    </row>
    <row r="16" spans="1:14" x14ac:dyDescent="0.4">
      <c r="C16" s="2"/>
      <c r="D16" s="1"/>
      <c r="E16" s="1"/>
      <c r="F16" s="3"/>
      <c r="G16" s="3"/>
      <c r="H16" s="4"/>
      <c r="I16" s="4"/>
    </row>
    <row r="17" spans="1:15" ht="57" customHeight="1" x14ac:dyDescent="0.9">
      <c r="C17" s="149" t="s">
        <v>63</v>
      </c>
      <c r="D17" s="149"/>
      <c r="E17" s="149"/>
      <c r="F17" s="148" t="str">
        <f>IFERROR(I37,"")</f>
        <v>該当する週が４週以上ありません</v>
      </c>
      <c r="G17" s="148"/>
      <c r="H17" s="148"/>
      <c r="I17" s="148"/>
      <c r="J17" s="148"/>
      <c r="K17" s="148"/>
      <c r="L17" s="148"/>
      <c r="M17" s="6"/>
    </row>
    <row r="19" spans="1:15" ht="18" customHeight="1" x14ac:dyDescent="0.4"/>
    <row r="20" spans="1:15" ht="29.25" customHeight="1" x14ac:dyDescent="0.4">
      <c r="A20" s="15" t="s">
        <v>11</v>
      </c>
      <c r="B20" s="15"/>
      <c r="C20" s="15"/>
      <c r="D20" s="15"/>
      <c r="E20" s="15"/>
      <c r="F20" s="15"/>
      <c r="G20" s="15"/>
      <c r="H20" s="15"/>
      <c r="I20" s="15"/>
      <c r="J20" s="15"/>
      <c r="K20" s="15"/>
      <c r="L20" s="15"/>
      <c r="M20" s="15"/>
      <c r="N20" s="15"/>
    </row>
    <row r="21" spans="1:15" ht="1.5" customHeight="1" x14ac:dyDescent="0.4">
      <c r="A21" s="15"/>
      <c r="B21" s="15"/>
      <c r="C21" s="15"/>
      <c r="D21" s="15"/>
      <c r="E21" s="15"/>
      <c r="F21" s="15"/>
      <c r="G21" s="15"/>
      <c r="H21" s="15"/>
      <c r="I21" s="15"/>
      <c r="J21" s="15"/>
      <c r="K21" s="15"/>
      <c r="L21" s="15"/>
      <c r="M21" s="15"/>
      <c r="N21" s="37"/>
    </row>
    <row r="22" spans="1:15" ht="35.25" x14ac:dyDescent="0.4">
      <c r="A22" s="37" t="str">
        <f>TEXT('様式２　実績報告'!C7,"ggge年m月d日から")&amp;TEXT('様式２　実績報告'!I31,"m月d日の間で、")</f>
        <v>令和5年7月3日から9月3日の間で,</v>
      </c>
      <c r="B22" s="37"/>
      <c r="C22" s="37"/>
      <c r="D22" s="37"/>
      <c r="E22" s="37"/>
      <c r="F22" s="15"/>
      <c r="G22" s="15"/>
      <c r="H22" s="15"/>
      <c r="I22" s="15"/>
      <c r="J22" s="15"/>
      <c r="K22" s="15"/>
      <c r="L22" s="15"/>
      <c r="M22" s="15"/>
      <c r="N22" s="37"/>
    </row>
    <row r="23" spans="1:15" ht="38.25" x14ac:dyDescent="0.4">
      <c r="A23" s="37" t="s">
        <v>42</v>
      </c>
      <c r="B23" s="37"/>
      <c r="C23" s="37"/>
      <c r="D23" s="37"/>
      <c r="E23" s="156">
        <f>COUNTIFS('様式２　実績報告'!N:N,"〇")</f>
        <v>0</v>
      </c>
      <c r="F23" s="156"/>
      <c r="G23" s="60" t="s">
        <v>53</v>
      </c>
      <c r="H23" s="37" t="s">
        <v>27</v>
      </c>
      <c r="J23" s="37"/>
      <c r="K23" s="37"/>
      <c r="L23" s="37"/>
      <c r="M23" s="37"/>
      <c r="N23" s="37"/>
    </row>
    <row r="24" spans="1:15" ht="35.25" x14ac:dyDescent="0.4">
      <c r="A24" s="36" t="s">
        <v>41</v>
      </c>
      <c r="B24" s="37"/>
      <c r="C24" s="37"/>
      <c r="D24" s="37"/>
      <c r="E24" s="37"/>
      <c r="F24" s="15"/>
      <c r="G24" s="34"/>
      <c r="H24" s="37"/>
      <c r="J24" s="37"/>
      <c r="K24" s="37"/>
      <c r="L24" s="37"/>
      <c r="M24" s="37"/>
      <c r="N24" s="37"/>
    </row>
    <row r="25" spans="1:15" ht="31.5" customHeight="1" x14ac:dyDescent="0.4">
      <c r="A25" s="15"/>
      <c r="B25" s="15"/>
      <c r="C25" s="15"/>
      <c r="D25" s="15"/>
      <c r="E25" s="15"/>
      <c r="F25" s="15"/>
      <c r="G25" s="15"/>
      <c r="H25" s="15"/>
      <c r="I25" s="15"/>
      <c r="J25" s="15"/>
      <c r="K25" s="15"/>
      <c r="L25" s="15"/>
      <c r="M25" s="15"/>
      <c r="N25" s="15"/>
      <c r="O25" s="8"/>
    </row>
    <row r="26" spans="1:15" ht="28.5" customHeight="1" x14ac:dyDescent="0.4">
      <c r="B26" s="14"/>
      <c r="C26" s="14"/>
      <c r="D26" s="58"/>
      <c r="E26" s="176" t="s">
        <v>104</v>
      </c>
      <c r="F26" s="190" t="s">
        <v>9</v>
      </c>
      <c r="G26" s="191"/>
      <c r="H26" s="192"/>
      <c r="I26" s="196" t="s">
        <v>22</v>
      </c>
      <c r="J26" s="197"/>
      <c r="K26" s="197"/>
      <c r="L26" s="198"/>
    </row>
    <row r="27" spans="1:15" ht="28.5" customHeight="1" x14ac:dyDescent="0.4">
      <c r="B27" s="14"/>
      <c r="C27" s="14"/>
      <c r="D27" s="59"/>
      <c r="E27" s="177"/>
      <c r="F27" s="193" t="s">
        <v>21</v>
      </c>
      <c r="G27" s="194"/>
      <c r="H27" s="195"/>
      <c r="I27" s="199" t="s">
        <v>26</v>
      </c>
      <c r="J27" s="200"/>
      <c r="K27" s="200"/>
      <c r="L27" s="201"/>
    </row>
    <row r="28" spans="1:15" ht="43.5" customHeight="1" x14ac:dyDescent="0.4">
      <c r="B28" s="163">
        <f>'様式２　実績報告'!C7</f>
        <v>45110</v>
      </c>
      <c r="C28" s="164"/>
      <c r="D28" s="164"/>
      <c r="E28" s="61" t="str">
        <f>IF('様式２　実績報告'!N8="〇","〇","")</f>
        <v/>
      </c>
      <c r="F28" s="170" t="str">
        <f>'様式２　実績報告'!J8</f>
        <v>回</v>
      </c>
      <c r="G28" s="171"/>
      <c r="H28" s="172"/>
      <c r="I28" s="187">
        <f>IF(AND(F28&gt;=100,E28="〇"),F28*2000,0)</f>
        <v>0</v>
      </c>
      <c r="J28" s="188"/>
      <c r="K28" s="188"/>
      <c r="L28" s="189"/>
    </row>
    <row r="29" spans="1:15" ht="43.5" customHeight="1" x14ac:dyDescent="0.4">
      <c r="B29" s="163">
        <f t="shared" ref="B29:B34" si="0">B28+7</f>
        <v>45117</v>
      </c>
      <c r="C29" s="164"/>
      <c r="D29" s="164"/>
      <c r="E29" s="61" t="str">
        <f>IF('様式２　実績報告'!N11="〇","〇","")</f>
        <v/>
      </c>
      <c r="F29" s="170" t="str">
        <f>'様式２　実績報告'!J11</f>
        <v>回</v>
      </c>
      <c r="G29" s="171"/>
      <c r="H29" s="172"/>
      <c r="I29" s="187">
        <f t="shared" ref="I29:I36" si="1">IF(AND(F29&gt;=100,E29="〇"),F29*2000,0)</f>
        <v>0</v>
      </c>
      <c r="J29" s="188"/>
      <c r="K29" s="188"/>
      <c r="L29" s="189"/>
    </row>
    <row r="30" spans="1:15" ht="43.5" customHeight="1" x14ac:dyDescent="0.4">
      <c r="B30" s="163">
        <f t="shared" si="0"/>
        <v>45124</v>
      </c>
      <c r="C30" s="164"/>
      <c r="D30" s="164"/>
      <c r="E30" s="61" t="str">
        <f>IF('様式２　実績報告'!N14="〇","〇","")</f>
        <v/>
      </c>
      <c r="F30" s="170" t="str">
        <f>'様式２　実績報告'!J14</f>
        <v>回</v>
      </c>
      <c r="G30" s="171"/>
      <c r="H30" s="172"/>
      <c r="I30" s="187">
        <f t="shared" si="1"/>
        <v>0</v>
      </c>
      <c r="J30" s="188"/>
      <c r="K30" s="188"/>
      <c r="L30" s="189"/>
    </row>
    <row r="31" spans="1:15" ht="43.5" customHeight="1" x14ac:dyDescent="0.4">
      <c r="B31" s="163">
        <f t="shared" si="0"/>
        <v>45131</v>
      </c>
      <c r="C31" s="164"/>
      <c r="D31" s="164"/>
      <c r="E31" s="61" t="str">
        <f>IF('様式２　実績報告'!N17="〇","〇","")</f>
        <v/>
      </c>
      <c r="F31" s="170" t="str">
        <f>'様式２　実績報告'!J17</f>
        <v>回</v>
      </c>
      <c r="G31" s="171"/>
      <c r="H31" s="172"/>
      <c r="I31" s="187">
        <f t="shared" si="1"/>
        <v>0</v>
      </c>
      <c r="J31" s="188"/>
      <c r="K31" s="188"/>
      <c r="L31" s="189"/>
    </row>
    <row r="32" spans="1:15" ht="43.5" customHeight="1" x14ac:dyDescent="0.4">
      <c r="B32" s="163">
        <f t="shared" si="0"/>
        <v>45138</v>
      </c>
      <c r="C32" s="164"/>
      <c r="D32" s="164"/>
      <c r="E32" s="61" t="str">
        <f>IF('様式２　実績報告'!N20="〇","〇","")</f>
        <v/>
      </c>
      <c r="F32" s="170" t="str">
        <f>'様式２　実績報告'!J20</f>
        <v>回</v>
      </c>
      <c r="G32" s="171"/>
      <c r="H32" s="172"/>
      <c r="I32" s="187">
        <f t="shared" si="1"/>
        <v>0</v>
      </c>
      <c r="J32" s="188"/>
      <c r="K32" s="188"/>
      <c r="L32" s="189"/>
    </row>
    <row r="33" spans="1:14" ht="43.5" customHeight="1" x14ac:dyDescent="0.4">
      <c r="B33" s="163">
        <f t="shared" si="0"/>
        <v>45145</v>
      </c>
      <c r="C33" s="164"/>
      <c r="D33" s="164"/>
      <c r="E33" s="61" t="str">
        <f>IF('様式２　実績報告'!N23="〇","〇","")</f>
        <v/>
      </c>
      <c r="F33" s="170" t="str">
        <f>'様式２　実績報告'!J23</f>
        <v>回</v>
      </c>
      <c r="G33" s="171"/>
      <c r="H33" s="172"/>
      <c r="I33" s="187">
        <f t="shared" si="1"/>
        <v>0</v>
      </c>
      <c r="J33" s="188"/>
      <c r="K33" s="188"/>
      <c r="L33" s="189"/>
    </row>
    <row r="34" spans="1:14" ht="43.5" customHeight="1" x14ac:dyDescent="0.4">
      <c r="B34" s="163">
        <f t="shared" si="0"/>
        <v>45152</v>
      </c>
      <c r="C34" s="164"/>
      <c r="D34" s="164"/>
      <c r="E34" s="61" t="str">
        <f>IF('様式２　実績報告'!N26="〇","〇","")</f>
        <v/>
      </c>
      <c r="F34" s="170" t="str">
        <f>'様式２　実績報告'!J26</f>
        <v>回</v>
      </c>
      <c r="G34" s="171"/>
      <c r="H34" s="172"/>
      <c r="I34" s="187">
        <f t="shared" si="1"/>
        <v>0</v>
      </c>
      <c r="J34" s="188"/>
      <c r="K34" s="188"/>
      <c r="L34" s="189"/>
    </row>
    <row r="35" spans="1:14" ht="43.5" customHeight="1" x14ac:dyDescent="0.4">
      <c r="B35" s="151">
        <f>B34+7</f>
        <v>45159</v>
      </c>
      <c r="C35" s="152"/>
      <c r="D35" s="152"/>
      <c r="E35" s="61" t="str">
        <f>IF('様式２　実績報告'!N29="〇","〇","")</f>
        <v/>
      </c>
      <c r="F35" s="170" t="str">
        <f>'様式２　実績報告'!J29</f>
        <v>回</v>
      </c>
      <c r="G35" s="171"/>
      <c r="H35" s="172"/>
      <c r="I35" s="153">
        <f t="shared" si="1"/>
        <v>0</v>
      </c>
      <c r="J35" s="154"/>
      <c r="K35" s="154"/>
      <c r="L35" s="155"/>
    </row>
    <row r="36" spans="1:14" ht="43.5" customHeight="1" thickBot="1" x14ac:dyDescent="0.45">
      <c r="B36" s="165">
        <f>B35+7</f>
        <v>45166</v>
      </c>
      <c r="C36" s="166"/>
      <c r="D36" s="166"/>
      <c r="E36" s="62" t="str">
        <f>IF('様式２　実績報告'!N32="〇","〇","")</f>
        <v/>
      </c>
      <c r="F36" s="173" t="str">
        <f>'様式２　実績報告'!J32</f>
        <v>回</v>
      </c>
      <c r="G36" s="174"/>
      <c r="H36" s="175"/>
      <c r="I36" s="157">
        <f t="shared" si="1"/>
        <v>0</v>
      </c>
      <c r="J36" s="158"/>
      <c r="K36" s="158"/>
      <c r="L36" s="159"/>
    </row>
    <row r="37" spans="1:14" ht="43.5" customHeight="1" thickTop="1" x14ac:dyDescent="0.4">
      <c r="B37" s="184" t="s">
        <v>58</v>
      </c>
      <c r="C37" s="185"/>
      <c r="D37" s="185"/>
      <c r="E37" s="186"/>
      <c r="F37" s="167" t="str">
        <f>IF(E23&gt;=4,SUMIFS(F28:F36,F28:F36,"&gt;=100",E28:E36,"〇"),"")</f>
        <v/>
      </c>
      <c r="G37" s="168"/>
      <c r="H37" s="169"/>
      <c r="I37" s="160" t="str">
        <f>IF(E23&gt;=4,SUM(I28:L36),"該当する週が４週以上ありません")</f>
        <v>該当する週が４週以上ありません</v>
      </c>
      <c r="J37" s="161"/>
      <c r="K37" s="161"/>
      <c r="L37" s="162"/>
    </row>
    <row r="38" spans="1:14" ht="27.75" customHeight="1" x14ac:dyDescent="0.4">
      <c r="A38" s="36"/>
      <c r="B38" s="37"/>
      <c r="C38" s="37"/>
      <c r="D38" s="37"/>
      <c r="E38" s="37"/>
      <c r="F38" s="182"/>
      <c r="G38" s="182"/>
      <c r="H38" s="182"/>
      <c r="I38" s="182"/>
      <c r="J38" s="182"/>
      <c r="K38" s="182"/>
      <c r="L38" s="183"/>
      <c r="M38" s="39"/>
      <c r="N38" s="40"/>
    </row>
    <row r="39" spans="1:14" ht="35.25" x14ac:dyDescent="0.4">
      <c r="A39" s="15" t="s">
        <v>43</v>
      </c>
      <c r="B39" s="15"/>
      <c r="C39" s="15"/>
      <c r="D39" s="15"/>
      <c r="E39" s="15"/>
      <c r="F39" s="15"/>
      <c r="G39" s="15"/>
      <c r="H39" s="15"/>
      <c r="I39" s="15"/>
      <c r="J39" s="37"/>
      <c r="K39" s="37"/>
      <c r="L39" s="37"/>
      <c r="M39" s="37"/>
      <c r="N39" s="38"/>
    </row>
    <row r="40" spans="1:14" ht="39" customHeight="1" x14ac:dyDescent="0.4">
      <c r="A40" s="15"/>
      <c r="B40" s="146" t="s">
        <v>44</v>
      </c>
      <c r="C40" s="146"/>
      <c r="D40" s="150"/>
      <c r="E40" s="150"/>
      <c r="F40" s="150"/>
      <c r="G40" s="150"/>
      <c r="H40" s="150"/>
      <c r="I40" s="150"/>
      <c r="J40" s="150"/>
      <c r="K40" s="150"/>
      <c r="L40" s="150"/>
    </row>
    <row r="41" spans="1:14" ht="39" customHeight="1" x14ac:dyDescent="0.4">
      <c r="A41" s="15"/>
      <c r="B41" s="146" t="s">
        <v>45</v>
      </c>
      <c r="C41" s="146"/>
      <c r="D41" s="150"/>
      <c r="E41" s="150"/>
      <c r="F41" s="150"/>
      <c r="G41" s="150"/>
      <c r="H41" s="150"/>
      <c r="I41" s="150"/>
      <c r="J41" s="150"/>
      <c r="K41" s="150"/>
      <c r="L41" s="150"/>
    </row>
    <row r="42" spans="1:14" ht="39" customHeight="1" x14ac:dyDescent="0.4">
      <c r="A42" s="15"/>
      <c r="B42" s="146" t="s">
        <v>46</v>
      </c>
      <c r="C42" s="146"/>
      <c r="D42" s="150"/>
      <c r="E42" s="150"/>
      <c r="F42" s="150"/>
      <c r="G42" s="150"/>
      <c r="H42" s="150"/>
      <c r="I42" s="150"/>
      <c r="J42" s="150"/>
      <c r="K42" s="150"/>
      <c r="L42" s="150"/>
    </row>
    <row r="43" spans="1:14" ht="39" customHeight="1" x14ac:dyDescent="0.4">
      <c r="A43" s="15"/>
      <c r="B43" s="146" t="s">
        <v>47</v>
      </c>
      <c r="C43" s="146"/>
      <c r="D43" s="150"/>
      <c r="E43" s="150"/>
      <c r="F43" s="150"/>
      <c r="G43" s="150"/>
      <c r="H43" s="150"/>
      <c r="I43" s="150"/>
      <c r="J43" s="150"/>
      <c r="K43" s="150"/>
      <c r="L43" s="150"/>
    </row>
    <row r="44" spans="1:14" ht="39" customHeight="1" x14ac:dyDescent="0.4">
      <c r="A44" s="15"/>
      <c r="B44" s="146" t="s">
        <v>48</v>
      </c>
      <c r="C44" s="146"/>
      <c r="D44" s="150"/>
      <c r="E44" s="150"/>
      <c r="F44" s="150"/>
      <c r="G44" s="150"/>
      <c r="H44" s="150"/>
      <c r="I44" s="150"/>
      <c r="J44" s="150"/>
      <c r="K44" s="150"/>
      <c r="L44" s="150"/>
    </row>
    <row r="45" spans="1:14" ht="39" customHeight="1" x14ac:dyDescent="0.4">
      <c r="A45" s="15"/>
      <c r="B45" s="146" t="s">
        <v>49</v>
      </c>
      <c r="C45" s="146"/>
      <c r="D45" s="150"/>
      <c r="E45" s="150"/>
      <c r="F45" s="150"/>
      <c r="G45" s="150"/>
      <c r="H45" s="150"/>
      <c r="I45" s="150"/>
      <c r="J45" s="150"/>
      <c r="K45" s="150"/>
      <c r="L45" s="150"/>
    </row>
    <row r="46" spans="1:14" ht="39" customHeight="1" x14ac:dyDescent="0.4">
      <c r="A46" s="15"/>
      <c r="B46" s="146" t="s">
        <v>50</v>
      </c>
      <c r="C46" s="146"/>
      <c r="D46" s="150"/>
      <c r="E46" s="150"/>
      <c r="F46" s="150"/>
      <c r="G46" s="150"/>
      <c r="H46" s="150"/>
      <c r="I46" s="150"/>
      <c r="J46" s="150"/>
      <c r="K46" s="150"/>
      <c r="L46" s="150"/>
    </row>
    <row r="47" spans="1:14" ht="35.25" x14ac:dyDescent="0.4">
      <c r="A47" s="15"/>
      <c r="B47" s="147" t="s">
        <v>8</v>
      </c>
      <c r="C47" s="147"/>
      <c r="D47" s="147"/>
      <c r="E47" s="147"/>
      <c r="F47" s="147"/>
      <c r="G47" s="147"/>
      <c r="H47" s="147"/>
      <c r="I47" s="147"/>
      <c r="J47" s="147"/>
      <c r="K47" s="147"/>
      <c r="L47" s="147"/>
    </row>
    <row r="48" spans="1:14" ht="21.75" customHeight="1" x14ac:dyDescent="0.4">
      <c r="A48" s="15"/>
      <c r="B48" s="147"/>
      <c r="C48" s="147"/>
      <c r="D48" s="147"/>
      <c r="E48" s="147"/>
      <c r="F48" s="147"/>
      <c r="G48" s="147"/>
      <c r="H48" s="147"/>
      <c r="I48" s="147"/>
      <c r="J48" s="147"/>
      <c r="K48" s="147"/>
      <c r="L48" s="147"/>
    </row>
    <row r="49" spans="1:14" ht="19.5" customHeight="1" x14ac:dyDescent="0.4">
      <c r="A49" s="15"/>
      <c r="B49" s="63"/>
      <c r="C49" s="63"/>
      <c r="D49" s="63"/>
      <c r="E49" s="63"/>
      <c r="F49" s="63"/>
      <c r="G49" s="63"/>
      <c r="H49" s="63"/>
      <c r="I49" s="63"/>
      <c r="J49" s="63"/>
      <c r="K49" s="63"/>
      <c r="L49" s="63"/>
    </row>
    <row r="50" spans="1:14" ht="42" customHeight="1" x14ac:dyDescent="0.4">
      <c r="A50" s="15" t="s">
        <v>62</v>
      </c>
      <c r="B50" s="15"/>
      <c r="C50" s="64"/>
      <c r="D50" s="64"/>
      <c r="E50" s="64"/>
      <c r="F50" s="64"/>
      <c r="G50" s="64"/>
      <c r="H50" s="64"/>
      <c r="I50" s="64"/>
      <c r="J50" s="64"/>
      <c r="K50" s="64"/>
      <c r="L50" s="64"/>
      <c r="M50" s="64"/>
      <c r="N50" s="64"/>
    </row>
    <row r="51" spans="1:14" ht="45.75" customHeight="1" x14ac:dyDescent="0.4">
      <c r="A51" s="65" t="s">
        <v>13</v>
      </c>
      <c r="B51" s="181"/>
      <c r="C51" s="181"/>
      <c r="D51" s="181"/>
      <c r="E51" s="181"/>
      <c r="F51" s="181"/>
      <c r="G51" s="181"/>
      <c r="H51" s="181"/>
      <c r="I51" s="179" t="s">
        <v>14</v>
      </c>
      <c r="J51" s="179"/>
      <c r="K51" s="179"/>
      <c r="L51" s="180"/>
      <c r="M51" s="180"/>
      <c r="N51" s="180"/>
    </row>
    <row r="52" spans="1:14" ht="45.75" customHeight="1" x14ac:dyDescent="0.4">
      <c r="A52" s="65" t="s">
        <v>15</v>
      </c>
      <c r="B52" s="178"/>
      <c r="C52" s="178"/>
      <c r="D52" s="178"/>
      <c r="E52" s="178"/>
      <c r="F52" s="178"/>
      <c r="G52" s="178"/>
      <c r="H52" s="178"/>
      <c r="I52" s="179" t="s">
        <v>16</v>
      </c>
      <c r="J52" s="179"/>
      <c r="K52" s="179"/>
      <c r="L52" s="180"/>
      <c r="M52" s="180"/>
      <c r="N52" s="180"/>
    </row>
    <row r="53" spans="1:14" ht="45.75" customHeight="1" x14ac:dyDescent="0.4">
      <c r="A53" s="65" t="s">
        <v>17</v>
      </c>
      <c r="B53" s="178"/>
      <c r="C53" s="178"/>
      <c r="D53" s="178"/>
      <c r="E53" s="178"/>
      <c r="F53" s="178"/>
      <c r="G53" s="178"/>
      <c r="H53" s="178"/>
      <c r="I53" s="179" t="s">
        <v>18</v>
      </c>
      <c r="J53" s="179"/>
      <c r="K53" s="179"/>
      <c r="L53" s="180"/>
      <c r="M53" s="180"/>
      <c r="N53" s="180"/>
    </row>
    <row r="54" spans="1:14" ht="45.75" customHeight="1" x14ac:dyDescent="0.4">
      <c r="A54" s="65" t="s">
        <v>20</v>
      </c>
      <c r="B54" s="178"/>
      <c r="C54" s="178"/>
      <c r="D54" s="178"/>
      <c r="E54" s="178"/>
      <c r="F54" s="178"/>
      <c r="G54" s="178"/>
      <c r="H54" s="178"/>
      <c r="I54" s="178"/>
      <c r="J54" s="178"/>
      <c r="K54" s="178"/>
      <c r="L54" s="178"/>
      <c r="M54" s="178"/>
      <c r="N54" s="178"/>
    </row>
    <row r="55" spans="1:14" ht="45.75" customHeight="1" x14ac:dyDescent="0.4">
      <c r="A55" s="65" t="s">
        <v>19</v>
      </c>
      <c r="B55" s="178"/>
      <c r="C55" s="178"/>
      <c r="D55" s="178"/>
      <c r="E55" s="178"/>
      <c r="F55" s="178"/>
      <c r="G55" s="178"/>
      <c r="H55" s="178"/>
      <c r="I55" s="178"/>
      <c r="J55" s="178"/>
      <c r="K55" s="178"/>
      <c r="L55" s="178"/>
      <c r="M55" s="178"/>
      <c r="N55" s="178"/>
    </row>
  </sheetData>
  <sheetProtection sheet="1" objects="1" scenarios="1"/>
  <mergeCells count="72">
    <mergeCell ref="L2:N2"/>
    <mergeCell ref="A10:N10"/>
    <mergeCell ref="A14:N14"/>
    <mergeCell ref="K5:N5"/>
    <mergeCell ref="K6:N6"/>
    <mergeCell ref="K7:N7"/>
    <mergeCell ref="F29:H29"/>
    <mergeCell ref="F30:H30"/>
    <mergeCell ref="I29:L29"/>
    <mergeCell ref="I30:L30"/>
    <mergeCell ref="F26:H26"/>
    <mergeCell ref="F28:H28"/>
    <mergeCell ref="F27:H27"/>
    <mergeCell ref="I26:L26"/>
    <mergeCell ref="I27:L27"/>
    <mergeCell ref="I28:L28"/>
    <mergeCell ref="I33:L33"/>
    <mergeCell ref="I34:L34"/>
    <mergeCell ref="F31:H31"/>
    <mergeCell ref="F32:H32"/>
    <mergeCell ref="I31:L31"/>
    <mergeCell ref="I32:L32"/>
    <mergeCell ref="E26:E27"/>
    <mergeCell ref="B54:N54"/>
    <mergeCell ref="B55:N55"/>
    <mergeCell ref="B52:H52"/>
    <mergeCell ref="I52:K52"/>
    <mergeCell ref="L52:N52"/>
    <mergeCell ref="B53:H53"/>
    <mergeCell ref="I53:K53"/>
    <mergeCell ref="L53:N53"/>
    <mergeCell ref="B51:H51"/>
    <mergeCell ref="I51:K51"/>
    <mergeCell ref="L51:N51"/>
    <mergeCell ref="F38:I38"/>
    <mergeCell ref="J38:L38"/>
    <mergeCell ref="B40:C40"/>
    <mergeCell ref="B37:E37"/>
    <mergeCell ref="B33:D33"/>
    <mergeCell ref="B34:D34"/>
    <mergeCell ref="B36:D36"/>
    <mergeCell ref="F37:H37"/>
    <mergeCell ref="F35:H35"/>
    <mergeCell ref="F36:H36"/>
    <mergeCell ref="F33:H33"/>
    <mergeCell ref="F34:H34"/>
    <mergeCell ref="B28:D28"/>
    <mergeCell ref="B29:D29"/>
    <mergeCell ref="B30:D30"/>
    <mergeCell ref="B31:D31"/>
    <mergeCell ref="B32:D32"/>
    <mergeCell ref="B43:C43"/>
    <mergeCell ref="B44:C44"/>
    <mergeCell ref="B45:C45"/>
    <mergeCell ref="I36:L36"/>
    <mergeCell ref="I37:L37"/>
    <mergeCell ref="B46:C46"/>
    <mergeCell ref="B47:L48"/>
    <mergeCell ref="F17:L17"/>
    <mergeCell ref="C17:E17"/>
    <mergeCell ref="D40:L40"/>
    <mergeCell ref="D41:L41"/>
    <mergeCell ref="D42:L42"/>
    <mergeCell ref="D43:L43"/>
    <mergeCell ref="D44:L44"/>
    <mergeCell ref="D45:L45"/>
    <mergeCell ref="D46:L46"/>
    <mergeCell ref="B35:D35"/>
    <mergeCell ref="I35:L35"/>
    <mergeCell ref="E23:F23"/>
    <mergeCell ref="B41:C41"/>
    <mergeCell ref="B42:C42"/>
  </mergeCells>
  <phoneticPr fontId="2"/>
  <conditionalFormatting sqref="L2:N2 K6:N7 D40:L46 B47:L48 B51:H53 L51:N53 B54:N55">
    <cfRule type="containsBlanks" dxfId="7" priority="2">
      <formula>LEN(TRIM(B2))=0</formula>
    </cfRule>
  </conditionalFormatting>
  <conditionalFormatting sqref="L2:N2">
    <cfRule type="cellIs" dxfId="6" priority="1" operator="equal">
      <formula>0</formula>
    </cfRule>
  </conditionalFormatting>
  <dataValidations count="3">
    <dataValidation imeMode="halfAlpha" allowBlank="1" showInputMessage="1" showErrorMessage="1" sqref="B51:H51 L51:N51 L53:N53 K7:N7 L2:N2"/>
    <dataValidation imeMode="hiragana" allowBlank="1" showInputMessage="1" showErrorMessage="1" sqref="L52:N52 B52:H53 B55:N55 K6:N6"/>
    <dataValidation imeMode="fullKatakana" allowBlank="1" showInputMessage="1" showErrorMessage="1" sqref="B54:N54"/>
  </dataValidations>
  <pageMargins left="0.70866141732283472" right="0.70866141732283472" top="0.74803149606299213" bottom="0.74803149606299213" header="0.31496062992125984" footer="0.31496062992125984"/>
  <pageSetup paperSize="9" scale="38" fitToHeight="0"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showGridLines="0" view="pageBreakPreview" zoomScale="40" zoomScaleNormal="55" zoomScaleSheetLayoutView="40" workbookViewId="0">
      <selection activeCell="C8" sqref="C8"/>
    </sheetView>
  </sheetViews>
  <sheetFormatPr defaultRowHeight="18.75" x14ac:dyDescent="0.4"/>
  <cols>
    <col min="1" max="1" width="38.75" style="27" customWidth="1"/>
    <col min="2" max="2" width="11.25" style="27" customWidth="1"/>
    <col min="3" max="9" width="13.25" style="27" customWidth="1"/>
    <col min="10" max="10" width="23.875" style="27" customWidth="1"/>
    <col min="11" max="11" width="15.875" style="27" customWidth="1"/>
    <col min="12" max="12" width="23.625" style="27" customWidth="1"/>
    <col min="13" max="13" width="10.125" style="27" hidden="1" customWidth="1"/>
    <col min="14" max="16384" width="9" style="27"/>
  </cols>
  <sheetData>
    <row r="1" spans="1:13" ht="70.5" customHeight="1" x14ac:dyDescent="0.4">
      <c r="A1" s="20" t="s">
        <v>23</v>
      </c>
      <c r="B1" s="20"/>
      <c r="C1" s="212"/>
      <c r="D1" s="213"/>
      <c r="E1" s="213"/>
      <c r="F1" s="213"/>
      <c r="G1" s="213"/>
      <c r="H1" s="213"/>
      <c r="I1" s="213"/>
      <c r="J1" s="213"/>
      <c r="L1" s="53" t="s">
        <v>54</v>
      </c>
      <c r="M1" s="26"/>
    </row>
    <row r="2" spans="1:13" ht="77.25" customHeight="1" x14ac:dyDescent="0.4">
      <c r="A2" s="11" t="s">
        <v>39</v>
      </c>
      <c r="B2" s="11"/>
      <c r="C2" s="11"/>
      <c r="D2" s="11"/>
      <c r="E2" s="11"/>
      <c r="F2" s="11"/>
      <c r="G2" s="11"/>
      <c r="H2" s="11"/>
      <c r="I2" s="11"/>
      <c r="J2" s="11"/>
      <c r="L2" s="25"/>
    </row>
    <row r="3" spans="1:13" ht="48.75" customHeight="1" x14ac:dyDescent="0.4">
      <c r="A3" s="11"/>
      <c r="B3" s="11"/>
      <c r="C3" s="11"/>
      <c r="D3" s="11"/>
      <c r="E3" s="11"/>
      <c r="F3" s="11"/>
      <c r="G3" s="11"/>
      <c r="H3" s="11"/>
      <c r="I3" s="11"/>
      <c r="J3" s="11"/>
      <c r="L3" s="12"/>
    </row>
    <row r="4" spans="1:13" ht="51" customHeight="1" x14ac:dyDescent="0.4">
      <c r="A4" s="11" t="s">
        <v>25</v>
      </c>
      <c r="B4" s="11"/>
      <c r="C4" s="11"/>
      <c r="D4" s="11"/>
      <c r="E4" s="11"/>
      <c r="F4" s="11"/>
      <c r="G4" s="11"/>
      <c r="H4" s="11"/>
      <c r="I4" s="11"/>
      <c r="J4" s="11"/>
      <c r="L4" s="12"/>
    </row>
    <row r="5" spans="1:13" ht="48" customHeight="1" x14ac:dyDescent="0.4">
      <c r="A5" s="35" t="s">
        <v>40</v>
      </c>
      <c r="B5" s="13"/>
      <c r="C5" s="13"/>
      <c r="D5" s="13"/>
      <c r="E5" s="13"/>
      <c r="F5" s="13"/>
      <c r="G5" s="13"/>
      <c r="H5" s="13"/>
      <c r="I5" s="13"/>
      <c r="J5" s="133" t="s">
        <v>7</v>
      </c>
      <c r="K5" s="135" t="s">
        <v>8</v>
      </c>
      <c r="L5" s="136"/>
    </row>
    <row r="6" spans="1:13" ht="42" customHeight="1" x14ac:dyDescent="0.4">
      <c r="A6" s="13"/>
      <c r="B6" s="13"/>
      <c r="C6" s="51" t="s">
        <v>0</v>
      </c>
      <c r="D6" s="51" t="s">
        <v>1</v>
      </c>
      <c r="E6" s="51" t="s">
        <v>2</v>
      </c>
      <c r="F6" s="51" t="s">
        <v>3</v>
      </c>
      <c r="G6" s="51" t="s">
        <v>4</v>
      </c>
      <c r="H6" s="51" t="s">
        <v>5</v>
      </c>
      <c r="I6" s="51" t="s">
        <v>6</v>
      </c>
      <c r="J6" s="134"/>
      <c r="K6" s="137"/>
      <c r="L6" s="138"/>
    </row>
    <row r="7" spans="1:13" ht="39" customHeight="1" x14ac:dyDescent="0.4">
      <c r="A7" s="13"/>
      <c r="B7" s="13"/>
      <c r="C7" s="43"/>
      <c r="D7" s="44"/>
      <c r="E7" s="44"/>
      <c r="F7" s="44"/>
      <c r="G7" s="44"/>
      <c r="H7" s="44"/>
      <c r="I7" s="43"/>
      <c r="J7" s="50"/>
      <c r="K7" s="209"/>
      <c r="L7" s="210"/>
    </row>
    <row r="8" spans="1:13" ht="48.75" customHeight="1" x14ac:dyDescent="0.4">
      <c r="A8" s="129" t="s">
        <v>51</v>
      </c>
      <c r="B8" s="130"/>
      <c r="C8" s="46"/>
      <c r="D8" s="46"/>
      <c r="E8" s="46"/>
      <c r="F8" s="46"/>
      <c r="G8" s="46"/>
      <c r="H8" s="46"/>
      <c r="I8" s="46"/>
      <c r="J8" s="125" t="s">
        <v>52</v>
      </c>
      <c r="K8" s="209"/>
      <c r="L8" s="210"/>
    </row>
    <row r="9" spans="1:13" ht="48.75" customHeight="1" x14ac:dyDescent="0.4">
      <c r="A9" s="141" t="s">
        <v>24</v>
      </c>
      <c r="B9" s="142"/>
      <c r="C9" s="46"/>
      <c r="D9" s="46"/>
      <c r="E9" s="46"/>
      <c r="F9" s="46"/>
      <c r="G9" s="46"/>
      <c r="H9" s="46"/>
      <c r="I9" s="46"/>
      <c r="J9" s="126"/>
      <c r="K9" s="209"/>
      <c r="L9" s="210"/>
    </row>
    <row r="10" spans="1:13" ht="39" customHeight="1" x14ac:dyDescent="0.4">
      <c r="A10" s="120"/>
      <c r="B10" s="121"/>
      <c r="C10" s="43"/>
      <c r="D10" s="44"/>
      <c r="E10" s="44"/>
      <c r="F10" s="44"/>
      <c r="G10" s="44"/>
      <c r="H10" s="44"/>
      <c r="I10" s="45"/>
      <c r="J10" s="50"/>
      <c r="K10" s="209"/>
      <c r="L10" s="210"/>
    </row>
    <row r="11" spans="1:13" ht="48.75" customHeight="1" x14ac:dyDescent="0.4">
      <c r="A11" s="129" t="s">
        <v>51</v>
      </c>
      <c r="B11" s="130"/>
      <c r="C11" s="46"/>
      <c r="D11" s="46"/>
      <c r="E11" s="46"/>
      <c r="F11" s="46"/>
      <c r="G11" s="46"/>
      <c r="H11" s="46"/>
      <c r="I11" s="46"/>
      <c r="J11" s="125" t="s">
        <v>52</v>
      </c>
      <c r="K11" s="209"/>
      <c r="L11" s="210"/>
      <c r="M11" s="6"/>
    </row>
    <row r="12" spans="1:13" ht="48.75" customHeight="1" x14ac:dyDescent="0.4">
      <c r="A12" s="141" t="s">
        <v>24</v>
      </c>
      <c r="B12" s="142"/>
      <c r="C12" s="46"/>
      <c r="D12" s="46"/>
      <c r="E12" s="46"/>
      <c r="F12" s="46"/>
      <c r="G12" s="46"/>
      <c r="H12" s="46"/>
      <c r="I12" s="46"/>
      <c r="J12" s="125"/>
      <c r="K12" s="209"/>
      <c r="L12" s="210"/>
      <c r="M12" s="6" t="e">
        <f>IF(J12&lt;100,IF(OR(J12="100回以上",#REF!="150回以上"),"エラー。接種回数と回数区分が一致しません",""),IF(J12&lt;150,IF(OR(J12="100回未満",#REF!="150回以上"),"エラー。接種回数と回数区分が一致しません",""),IF(#REF!="100回未満","エラー。接種回数と回数区分が一致しません","")))</f>
        <v>#REF!</v>
      </c>
    </row>
    <row r="13" spans="1:13" ht="39" customHeight="1" x14ac:dyDescent="0.4">
      <c r="A13" s="120"/>
      <c r="B13" s="121"/>
      <c r="C13" s="43"/>
      <c r="D13" s="44"/>
      <c r="E13" s="44"/>
      <c r="F13" s="44"/>
      <c r="G13" s="43"/>
      <c r="H13" s="44"/>
      <c r="I13" s="45"/>
      <c r="J13" s="50"/>
      <c r="K13" s="209"/>
      <c r="L13" s="210"/>
      <c r="M13" s="6"/>
    </row>
    <row r="14" spans="1:13" ht="48.75" customHeight="1" x14ac:dyDescent="0.4">
      <c r="A14" s="129" t="s">
        <v>51</v>
      </c>
      <c r="B14" s="130"/>
      <c r="C14" s="46"/>
      <c r="D14" s="46"/>
      <c r="E14" s="46"/>
      <c r="F14" s="46"/>
      <c r="G14" s="46"/>
      <c r="H14" s="46"/>
      <c r="I14" s="46"/>
      <c r="J14" s="125" t="s">
        <v>52</v>
      </c>
      <c r="K14" s="209"/>
      <c r="L14" s="210"/>
      <c r="M14" s="6"/>
    </row>
    <row r="15" spans="1:13" ht="48.75" customHeight="1" x14ac:dyDescent="0.4">
      <c r="A15" s="141" t="s">
        <v>24</v>
      </c>
      <c r="B15" s="142"/>
      <c r="C15" s="46"/>
      <c r="D15" s="46"/>
      <c r="E15" s="46"/>
      <c r="F15" s="46"/>
      <c r="G15" s="46"/>
      <c r="H15" s="46"/>
      <c r="I15" s="46"/>
      <c r="J15" s="125"/>
      <c r="K15" s="209"/>
      <c r="L15" s="210"/>
      <c r="M15" s="6" t="e">
        <f>IF(J15&lt;100,IF(OR(J15="100回以上",#REF!="150回以上"),"エラー。接種回数と回数区分が一致しません",""),IF(J15&lt;150,IF(OR(J15="100回未満",#REF!="150回以上"),"エラー。接種回数と回数区分が一致しません",""),IF(#REF!="100回未満","エラー。接種回数と回数区分が一致しません","")))</f>
        <v>#REF!</v>
      </c>
    </row>
    <row r="16" spans="1:13" ht="39" customHeight="1" x14ac:dyDescent="0.4">
      <c r="A16" s="120"/>
      <c r="B16" s="121"/>
      <c r="C16" s="43"/>
      <c r="D16" s="44"/>
      <c r="E16" s="44"/>
      <c r="F16" s="44"/>
      <c r="G16" s="44"/>
      <c r="H16" s="44"/>
      <c r="I16" s="45"/>
      <c r="J16" s="50"/>
      <c r="K16" s="209"/>
      <c r="L16" s="210"/>
      <c r="M16" s="6"/>
    </row>
    <row r="17" spans="1:13" ht="48.75" customHeight="1" x14ac:dyDescent="0.4">
      <c r="A17" s="129" t="s">
        <v>51</v>
      </c>
      <c r="B17" s="130"/>
      <c r="C17" s="46"/>
      <c r="D17" s="46"/>
      <c r="E17" s="46"/>
      <c r="F17" s="46"/>
      <c r="G17" s="46"/>
      <c r="H17" s="46"/>
      <c r="I17" s="46"/>
      <c r="J17" s="125" t="s">
        <v>52</v>
      </c>
      <c r="K17" s="209"/>
      <c r="L17" s="210"/>
      <c r="M17" s="6"/>
    </row>
    <row r="18" spans="1:13" ht="48.75" customHeight="1" x14ac:dyDescent="0.4">
      <c r="A18" s="141" t="s">
        <v>24</v>
      </c>
      <c r="B18" s="142"/>
      <c r="C18" s="46"/>
      <c r="D18" s="46"/>
      <c r="E18" s="46"/>
      <c r="F18" s="46"/>
      <c r="G18" s="46"/>
      <c r="H18" s="46"/>
      <c r="I18" s="46"/>
      <c r="J18" s="125"/>
      <c r="K18" s="209"/>
      <c r="L18" s="210"/>
      <c r="M18" s="6" t="e">
        <f>IF(J18&lt;100,IF(OR(J18="100回以上",#REF!="150回以上"),"エラー。接種回数と回数区分が一致しません",""),IF(J18&lt;150,IF(OR(J18="100回未満",#REF!="150回以上"),"エラー。接種回数と回数区分が一致しません",""),IF(#REF!="100回未満","エラー。接種回数と回数区分が一致しません","")))</f>
        <v>#REF!</v>
      </c>
    </row>
    <row r="19" spans="1:13" ht="39" customHeight="1" x14ac:dyDescent="0.4">
      <c r="A19" s="120"/>
      <c r="B19" s="121"/>
      <c r="C19" s="43"/>
      <c r="D19" s="44"/>
      <c r="E19" s="44"/>
      <c r="F19" s="44"/>
      <c r="G19" s="44"/>
      <c r="H19" s="44"/>
      <c r="I19" s="45"/>
      <c r="J19" s="50"/>
      <c r="K19" s="209"/>
      <c r="L19" s="210"/>
      <c r="M19" s="6"/>
    </row>
    <row r="20" spans="1:13" ht="48.75" customHeight="1" x14ac:dyDescent="0.4">
      <c r="A20" s="129" t="s">
        <v>51</v>
      </c>
      <c r="B20" s="130"/>
      <c r="C20" s="46"/>
      <c r="D20" s="46"/>
      <c r="E20" s="46"/>
      <c r="F20" s="46"/>
      <c r="G20" s="46"/>
      <c r="H20" s="46"/>
      <c r="I20" s="46"/>
      <c r="J20" s="125" t="s">
        <v>52</v>
      </c>
      <c r="K20" s="209"/>
      <c r="L20" s="210"/>
      <c r="M20" s="6"/>
    </row>
    <row r="21" spans="1:13" ht="48.75" customHeight="1" x14ac:dyDescent="0.4">
      <c r="A21" s="141" t="s">
        <v>24</v>
      </c>
      <c r="B21" s="142"/>
      <c r="C21" s="46"/>
      <c r="D21" s="46"/>
      <c r="E21" s="46"/>
      <c r="F21" s="46"/>
      <c r="G21" s="46"/>
      <c r="H21" s="46"/>
      <c r="I21" s="46"/>
      <c r="J21" s="125"/>
      <c r="K21" s="209"/>
      <c r="L21" s="210"/>
      <c r="M21" s="6" t="e">
        <f>IF(J21&lt;100,IF(OR(J21="100回以上",#REF!="150回以上"),"エラー。接種回数と回数区分が一致しません",""),IF(J21&lt;150,IF(OR(J21="100回未満",#REF!="150回以上"),"エラー。接種回数と回数区分が一致しません",""),IF(#REF!="100回未満","エラー。接種回数と回数区分が一致しません","")))</f>
        <v>#REF!</v>
      </c>
    </row>
    <row r="22" spans="1:13" ht="39" customHeight="1" x14ac:dyDescent="0.4">
      <c r="A22" s="120"/>
      <c r="B22" s="121"/>
      <c r="C22" s="43"/>
      <c r="D22" s="44"/>
      <c r="E22" s="44"/>
      <c r="F22" s="44"/>
      <c r="G22" s="44"/>
      <c r="H22" s="44"/>
      <c r="I22" s="45"/>
      <c r="J22" s="50"/>
      <c r="K22" s="209"/>
      <c r="L22" s="210"/>
      <c r="M22" s="6"/>
    </row>
    <row r="23" spans="1:13" ht="48.75" customHeight="1" x14ac:dyDescent="0.4">
      <c r="A23" s="129" t="s">
        <v>51</v>
      </c>
      <c r="B23" s="130"/>
      <c r="C23" s="46"/>
      <c r="D23" s="46"/>
      <c r="E23" s="46"/>
      <c r="F23" s="46"/>
      <c r="G23" s="46"/>
      <c r="H23" s="46"/>
      <c r="I23" s="46"/>
      <c r="J23" s="125" t="s">
        <v>52</v>
      </c>
      <c r="K23" s="209"/>
      <c r="L23" s="210"/>
      <c r="M23" s="6"/>
    </row>
    <row r="24" spans="1:13" ht="48.75" customHeight="1" x14ac:dyDescent="0.4">
      <c r="A24" s="141" t="s">
        <v>24</v>
      </c>
      <c r="B24" s="142"/>
      <c r="C24" s="46"/>
      <c r="D24" s="46"/>
      <c r="E24" s="46"/>
      <c r="F24" s="46"/>
      <c r="G24" s="46"/>
      <c r="H24" s="46"/>
      <c r="I24" s="46"/>
      <c r="J24" s="125"/>
      <c r="K24" s="209"/>
      <c r="L24" s="210"/>
      <c r="M24" s="6" t="e">
        <f>IF(J24&lt;100,IF(OR(J24="100回以上",#REF!="150回以上"),"エラー。接種回数と回数区分が一致しません",""),IF(J24&lt;150,IF(OR(J24="100回未満",#REF!="150回以上"),"エラー。接種回数と回数区分が一致しません",""),IF(#REF!="100回未満","エラー。接種回数と回数区分が一致しません","")))</f>
        <v>#REF!</v>
      </c>
    </row>
    <row r="25" spans="1:13" ht="39" customHeight="1" x14ac:dyDescent="0.4">
      <c r="A25" s="120"/>
      <c r="B25" s="121"/>
      <c r="C25" s="43"/>
      <c r="D25" s="44"/>
      <c r="E25" s="43"/>
      <c r="F25" s="44"/>
      <c r="G25" s="44"/>
      <c r="H25" s="44"/>
      <c r="I25" s="45"/>
      <c r="J25" s="50"/>
      <c r="K25" s="209"/>
      <c r="L25" s="210"/>
      <c r="M25" s="6"/>
    </row>
    <row r="26" spans="1:13" ht="48.75" customHeight="1" x14ac:dyDescent="0.4">
      <c r="A26" s="129" t="s">
        <v>51</v>
      </c>
      <c r="B26" s="130"/>
      <c r="C26" s="46"/>
      <c r="D26" s="46"/>
      <c r="E26" s="46"/>
      <c r="F26" s="46"/>
      <c r="G26" s="46"/>
      <c r="H26" s="46"/>
      <c r="I26" s="46"/>
      <c r="J26" s="125" t="s">
        <v>52</v>
      </c>
      <c r="K26" s="209"/>
      <c r="L26" s="210"/>
      <c r="M26" s="6"/>
    </row>
    <row r="27" spans="1:13" ht="48.75" customHeight="1" x14ac:dyDescent="0.4">
      <c r="A27" s="141" t="s">
        <v>24</v>
      </c>
      <c r="B27" s="142"/>
      <c r="C27" s="46"/>
      <c r="D27" s="46"/>
      <c r="E27" s="46"/>
      <c r="F27" s="46"/>
      <c r="G27" s="46"/>
      <c r="H27" s="46"/>
      <c r="I27" s="46"/>
      <c r="J27" s="125"/>
      <c r="K27" s="209"/>
      <c r="L27" s="210"/>
      <c r="M27" s="6" t="e">
        <f>IF(J27&lt;100,IF(OR(J27="100回以上",#REF!="150回以上"),"エラー。接種回数と回数区分が一致しません",""),IF(J27&lt;150,IF(OR(J27="100回未満",#REF!="150回以上"),"エラー。接種回数と回数区分が一致しません",""),IF(#REF!="100回未満","エラー。接種回数と回数区分が一致しません","")))</f>
        <v>#REF!</v>
      </c>
    </row>
    <row r="28" spans="1:13" ht="39" customHeight="1" x14ac:dyDescent="0.4">
      <c r="A28" s="120"/>
      <c r="B28" s="121"/>
      <c r="C28" s="43"/>
      <c r="D28" s="44"/>
      <c r="E28" s="44"/>
      <c r="F28" s="44"/>
      <c r="G28" s="44"/>
      <c r="H28" s="44"/>
      <c r="I28" s="45"/>
      <c r="J28" s="50"/>
      <c r="K28" s="209"/>
      <c r="L28" s="210"/>
      <c r="M28" s="6"/>
    </row>
    <row r="29" spans="1:13" ht="48.75" customHeight="1" x14ac:dyDescent="0.4">
      <c r="A29" s="124" t="s">
        <v>51</v>
      </c>
      <c r="B29" s="124"/>
      <c r="C29" s="46"/>
      <c r="D29" s="46"/>
      <c r="E29" s="46"/>
      <c r="F29" s="46"/>
      <c r="G29" s="46"/>
      <c r="H29" s="46"/>
      <c r="I29" s="46"/>
      <c r="J29" s="211" t="s">
        <v>52</v>
      </c>
      <c r="K29" s="209"/>
      <c r="L29" s="210"/>
      <c r="M29" s="6"/>
    </row>
    <row r="30" spans="1:13" ht="48.75" customHeight="1" x14ac:dyDescent="0.4">
      <c r="A30" s="127" t="s">
        <v>24</v>
      </c>
      <c r="B30" s="127"/>
      <c r="C30" s="46"/>
      <c r="D30" s="46"/>
      <c r="E30" s="46"/>
      <c r="F30" s="46"/>
      <c r="G30" s="46"/>
      <c r="H30" s="46"/>
      <c r="I30" s="46"/>
      <c r="J30" s="211"/>
      <c r="K30" s="209"/>
      <c r="L30" s="210"/>
      <c r="M30" s="6" t="e">
        <f>IF(J30&lt;100,IF(OR(J30="100回以上",#REF!="150回以上"),"エラー。接種回数と回数区分が一致しません",""),IF(J30&lt;150,IF(OR(J30="100回未満",#REF!="150回以上"),"エラー。接種回数と回数区分が一致しません",""),IF(#REF!="100回未満","エラー。接種回数と回数区分が一致しません","")))</f>
        <v>#REF!</v>
      </c>
    </row>
    <row r="31" spans="1:13" ht="48" customHeight="1" x14ac:dyDescent="0.4">
      <c r="A31" s="22"/>
      <c r="B31" s="23"/>
      <c r="C31" s="23"/>
      <c r="D31" s="23"/>
      <c r="E31" s="23"/>
      <c r="F31" s="23"/>
      <c r="G31" s="23"/>
      <c r="H31" s="23"/>
      <c r="I31" s="23"/>
      <c r="J31" s="23"/>
      <c r="K31" s="24"/>
      <c r="L31" s="24"/>
      <c r="M31" s="6"/>
    </row>
    <row r="32" spans="1:13" ht="75.75" customHeight="1" x14ac:dyDescent="0.4">
      <c r="A32" s="13"/>
      <c r="B32" s="13"/>
      <c r="C32" s="13"/>
      <c r="E32" s="143" t="s">
        <v>28</v>
      </c>
      <c r="F32" s="144"/>
      <c r="G32" s="144"/>
      <c r="H32" s="144"/>
      <c r="I32" s="145"/>
      <c r="J32" s="49" t="s">
        <v>52</v>
      </c>
      <c r="K32" s="13"/>
      <c r="L32" s="6"/>
    </row>
    <row r="33" spans="1:12" ht="51.75" customHeight="1" x14ac:dyDescent="0.4">
      <c r="A33" s="10"/>
      <c r="B33" s="21"/>
      <c r="L33" s="6"/>
    </row>
    <row r="34" spans="1:12" ht="90.75" customHeight="1" x14ac:dyDescent="0.4">
      <c r="A34" s="10"/>
      <c r="B34" s="10"/>
      <c r="C34" s="16" t="s">
        <v>12</v>
      </c>
      <c r="I34" s="16"/>
      <c r="J34" s="19"/>
    </row>
    <row r="35" spans="1:12" ht="32.25" customHeight="1" x14ac:dyDescent="0.4">
      <c r="A35" s="10"/>
      <c r="B35" s="10"/>
      <c r="C35" s="140"/>
      <c r="D35" s="140"/>
      <c r="E35" s="140"/>
      <c r="F35" s="140"/>
      <c r="G35" s="140"/>
      <c r="H35" s="140"/>
      <c r="I35" s="140"/>
      <c r="J35" s="140"/>
      <c r="K35" s="140"/>
      <c r="L35" s="140"/>
    </row>
    <row r="36" spans="1:12" ht="83.25" customHeight="1" x14ac:dyDescent="0.4">
      <c r="A36" s="10"/>
      <c r="B36" s="10"/>
      <c r="C36" s="16"/>
      <c r="D36" s="208"/>
      <c r="E36" s="208"/>
      <c r="F36" s="208"/>
      <c r="G36" s="208"/>
      <c r="H36" s="208"/>
      <c r="I36" s="208"/>
      <c r="J36" s="208"/>
      <c r="K36" s="52"/>
      <c r="L36" s="17"/>
    </row>
  </sheetData>
  <mergeCells count="61">
    <mergeCell ref="C1:J1"/>
    <mergeCell ref="J5:J6"/>
    <mergeCell ref="K5:L6"/>
    <mergeCell ref="K7:L7"/>
    <mergeCell ref="A8:B8"/>
    <mergeCell ref="J8:J9"/>
    <mergeCell ref="K8:L8"/>
    <mergeCell ref="A9:B9"/>
    <mergeCell ref="K9:L9"/>
    <mergeCell ref="A10:B10"/>
    <mergeCell ref="K10:L10"/>
    <mergeCell ref="A11:B11"/>
    <mergeCell ref="J11:J12"/>
    <mergeCell ref="K11:L11"/>
    <mergeCell ref="A12:B12"/>
    <mergeCell ref="K12:L12"/>
    <mergeCell ref="A13:B13"/>
    <mergeCell ref="K13:L13"/>
    <mergeCell ref="A14:B14"/>
    <mergeCell ref="J14:J15"/>
    <mergeCell ref="K14:L14"/>
    <mergeCell ref="A15:B15"/>
    <mergeCell ref="K15:L15"/>
    <mergeCell ref="A16:B16"/>
    <mergeCell ref="K16:L16"/>
    <mergeCell ref="A17:B17"/>
    <mergeCell ref="J17:J18"/>
    <mergeCell ref="K17:L17"/>
    <mergeCell ref="A18:B18"/>
    <mergeCell ref="K18:L18"/>
    <mergeCell ref="A19:B19"/>
    <mergeCell ref="K19:L19"/>
    <mergeCell ref="A20:B20"/>
    <mergeCell ref="J20:J21"/>
    <mergeCell ref="K20:L20"/>
    <mergeCell ref="A21:B21"/>
    <mergeCell ref="K21:L21"/>
    <mergeCell ref="A22:B22"/>
    <mergeCell ref="K22:L22"/>
    <mergeCell ref="A23:B23"/>
    <mergeCell ref="J23:J24"/>
    <mergeCell ref="K23:L23"/>
    <mergeCell ref="A24:B24"/>
    <mergeCell ref="K24:L24"/>
    <mergeCell ref="A25:B25"/>
    <mergeCell ref="K25:L25"/>
    <mergeCell ref="A26:B26"/>
    <mergeCell ref="J26:J27"/>
    <mergeCell ref="K26:L26"/>
    <mergeCell ref="A27:B27"/>
    <mergeCell ref="K27:L27"/>
    <mergeCell ref="E32:I32"/>
    <mergeCell ref="C35:L35"/>
    <mergeCell ref="D36:J36"/>
    <mergeCell ref="A28:B28"/>
    <mergeCell ref="K28:L28"/>
    <mergeCell ref="A29:B29"/>
    <mergeCell ref="J29:J30"/>
    <mergeCell ref="K29:L29"/>
    <mergeCell ref="A30:B30"/>
    <mergeCell ref="K30:L30"/>
  </mergeCells>
  <phoneticPr fontId="2"/>
  <pageMargins left="0.70866141732283472" right="0.70866141732283472" top="0.74803149606299213" bottom="0.74803149606299213" header="0.31496062992125984" footer="0.31496062992125984"/>
  <pageSetup paperSize="9" scale="3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N40"/>
  <sheetViews>
    <sheetView view="pageBreakPreview" zoomScale="85" zoomScaleNormal="100" zoomScaleSheetLayoutView="85" workbookViewId="0">
      <selection activeCell="E26" sqref="E26:F26"/>
    </sheetView>
  </sheetViews>
  <sheetFormatPr defaultRowHeight="18.75" x14ac:dyDescent="0.4"/>
  <cols>
    <col min="1" max="1" width="1.125" style="27" customWidth="1"/>
    <col min="2" max="2" width="9" style="27"/>
    <col min="3" max="3" width="5.625" style="27" customWidth="1"/>
    <col min="4" max="4" width="10.625" style="27" customWidth="1"/>
    <col min="5" max="5" width="3.125" style="27" customWidth="1"/>
    <col min="6" max="6" width="9" style="27"/>
    <col min="7" max="7" width="3.125" style="27" customWidth="1"/>
    <col min="8" max="8" width="8.625" style="27" customWidth="1"/>
    <col min="9" max="9" width="3.125" style="27" customWidth="1"/>
    <col min="10" max="10" width="8.625" style="27" customWidth="1"/>
    <col min="11" max="11" width="3.125" style="27" customWidth="1"/>
    <col min="12" max="12" width="11.875" style="27" customWidth="1"/>
    <col min="13" max="13" width="3.125" style="27" customWidth="1"/>
    <col min="14" max="14" width="9" style="27"/>
  </cols>
  <sheetData>
    <row r="1" spans="2:13" s="27" customFormat="1" x14ac:dyDescent="0.4"/>
    <row r="2" spans="2:13" s="27" customFormat="1" x14ac:dyDescent="0.4">
      <c r="B2" s="231" t="str">
        <f>"医療機関等名称："&amp;'様式２　実績報告'!B1:J1</f>
        <v>医療機関等名称：</v>
      </c>
      <c r="C2" s="231"/>
      <c r="D2" s="231"/>
      <c r="E2" s="231"/>
      <c r="F2" s="231"/>
      <c r="G2" s="231"/>
      <c r="H2" s="231"/>
      <c r="I2" s="231"/>
      <c r="J2" s="231"/>
    </row>
    <row r="3" spans="2:13" s="27" customFormat="1" x14ac:dyDescent="0.4"/>
    <row r="4" spans="2:13" s="27" customFormat="1" x14ac:dyDescent="0.4"/>
    <row r="5" spans="2:13" s="27" customFormat="1" x14ac:dyDescent="0.4">
      <c r="B5" s="68" t="s">
        <v>67</v>
      </c>
      <c r="C5" s="68"/>
    </row>
    <row r="6" spans="2:13" s="27" customFormat="1" ht="18" customHeight="1" x14ac:dyDescent="0.4">
      <c r="B6" s="215"/>
      <c r="C6" s="232" t="s">
        <v>68</v>
      </c>
      <c r="D6" s="233"/>
      <c r="E6" s="69"/>
      <c r="F6" s="236" t="s">
        <v>69</v>
      </c>
      <c r="G6" s="225"/>
      <c r="H6" s="225"/>
      <c r="I6" s="225"/>
      <c r="J6" s="225"/>
      <c r="K6" s="225"/>
      <c r="L6" s="237" t="s">
        <v>70</v>
      </c>
      <c r="M6" s="238"/>
    </row>
    <row r="7" spans="2:13" s="27" customFormat="1" x14ac:dyDescent="0.4">
      <c r="B7" s="215"/>
      <c r="C7" s="234"/>
      <c r="D7" s="235"/>
      <c r="E7" s="70"/>
      <c r="F7" s="236" t="s">
        <v>71</v>
      </c>
      <c r="G7" s="226"/>
      <c r="H7" s="236" t="s">
        <v>72</v>
      </c>
      <c r="I7" s="226"/>
      <c r="J7" s="239" t="s">
        <v>73</v>
      </c>
      <c r="K7" s="240"/>
      <c r="L7" s="237"/>
      <c r="M7" s="238"/>
    </row>
    <row r="8" spans="2:13" s="27" customFormat="1" x14ac:dyDescent="0.4">
      <c r="B8" s="71" t="s">
        <v>101</v>
      </c>
      <c r="C8" s="227">
        <f>SUM('様式２　実績報告'!C9:I9,'様式２　実績報告'!C12:I12,'様式２　実績報告'!C15:I15,'様式２　実績報告'!C18:I18,'様式２　実績報告'!C21:E21)</f>
        <v>0</v>
      </c>
      <c r="D8" s="228"/>
      <c r="E8" s="72" t="s">
        <v>52</v>
      </c>
      <c r="F8" s="115"/>
      <c r="G8" s="72" t="s">
        <v>52</v>
      </c>
      <c r="H8" s="115"/>
      <c r="I8" s="72" t="s">
        <v>52</v>
      </c>
      <c r="J8" s="73">
        <f>SUM(F8,H8)</f>
        <v>0</v>
      </c>
      <c r="K8" s="74" t="s">
        <v>52</v>
      </c>
      <c r="L8" s="75">
        <f>C8-J8</f>
        <v>0</v>
      </c>
      <c r="M8" s="72" t="s">
        <v>52</v>
      </c>
    </row>
    <row r="9" spans="2:13" s="27" customFormat="1" ht="21" thickBot="1" x14ac:dyDescent="0.45">
      <c r="B9" s="76" t="s">
        <v>102</v>
      </c>
      <c r="C9" s="229">
        <f>SUM('様式２　実績報告'!F21:I21,'様式２　実績報告'!C24:I24,'様式２　実績報告'!C30:I30,'様式２　実績報告'!C33:I33)</f>
        <v>0</v>
      </c>
      <c r="D9" s="230"/>
      <c r="E9" s="77" t="s">
        <v>52</v>
      </c>
      <c r="F9" s="116"/>
      <c r="G9" s="77" t="s">
        <v>52</v>
      </c>
      <c r="H9" s="116"/>
      <c r="I9" s="77" t="s">
        <v>52</v>
      </c>
      <c r="J9" s="78">
        <f>SUM(F9,H9)</f>
        <v>0</v>
      </c>
      <c r="K9" s="79" t="s">
        <v>52</v>
      </c>
      <c r="L9" s="80">
        <f>C9-J9</f>
        <v>0</v>
      </c>
      <c r="M9" s="77" t="s">
        <v>52</v>
      </c>
    </row>
    <row r="10" spans="2:13" s="27" customFormat="1" ht="19.5" thickTop="1" x14ac:dyDescent="0.4">
      <c r="B10" s="81" t="s">
        <v>73</v>
      </c>
      <c r="C10" s="82"/>
      <c r="D10" s="83">
        <f>SUM(C8:D9)</f>
        <v>0</v>
      </c>
      <c r="E10" s="84" t="s">
        <v>52</v>
      </c>
      <c r="F10" s="85">
        <f>SUM(F8:F9)</f>
        <v>0</v>
      </c>
      <c r="G10" s="84" t="s">
        <v>52</v>
      </c>
      <c r="H10" s="85">
        <f>SUM(H8:H9)</f>
        <v>0</v>
      </c>
      <c r="I10" s="84" t="s">
        <v>52</v>
      </c>
      <c r="J10" s="85">
        <f>SUM(J8:J9)</f>
        <v>0</v>
      </c>
      <c r="K10" s="17" t="s">
        <v>52</v>
      </c>
      <c r="L10" s="86">
        <f>SUM(L8:L9)</f>
        <v>0</v>
      </c>
      <c r="M10" s="84" t="s">
        <v>52</v>
      </c>
    </row>
    <row r="11" spans="2:13" s="27" customFormat="1" x14ac:dyDescent="0.4">
      <c r="B11" s="110" t="s">
        <v>103</v>
      </c>
      <c r="C11" s="87"/>
      <c r="D11" s="88"/>
      <c r="F11" s="88"/>
      <c r="H11" s="88"/>
      <c r="J11" s="88"/>
      <c r="L11" s="89"/>
    </row>
    <row r="12" spans="2:13" s="27" customFormat="1" ht="11.25" customHeight="1" x14ac:dyDescent="0.4">
      <c r="B12" s="109"/>
      <c r="C12" s="87"/>
      <c r="D12" s="88"/>
      <c r="F12" s="88"/>
      <c r="H12" s="88"/>
      <c r="J12" s="88"/>
      <c r="L12" s="89"/>
    </row>
    <row r="13" spans="2:13" s="27" customFormat="1" x14ac:dyDescent="0.4">
      <c r="B13" s="90" t="s">
        <v>74</v>
      </c>
    </row>
    <row r="14" spans="2:13" s="27" customFormat="1" x14ac:dyDescent="0.4">
      <c r="B14" s="117"/>
      <c r="C14" s="91" t="s">
        <v>75</v>
      </c>
    </row>
    <row r="15" spans="2:13" s="27" customFormat="1" x14ac:dyDescent="0.4"/>
    <row r="16" spans="2:13" s="27" customFormat="1" ht="19.7" customHeight="1" x14ac:dyDescent="0.4">
      <c r="B16" s="92" t="s">
        <v>76</v>
      </c>
    </row>
    <row r="17" spans="2:13" s="27" customFormat="1" ht="19.7" customHeight="1" x14ac:dyDescent="0.4">
      <c r="B17" s="92"/>
    </row>
    <row r="18" spans="2:13" s="27" customFormat="1" x14ac:dyDescent="0.4">
      <c r="B18" s="93" t="str">
        <f>B8</f>
        <v>7月</v>
      </c>
      <c r="C18" s="93"/>
      <c r="D18" s="94" t="s">
        <v>77</v>
      </c>
      <c r="E18" s="214">
        <f>L8</f>
        <v>0</v>
      </c>
      <c r="F18" s="214"/>
      <c r="G18" s="95" t="s">
        <v>78</v>
      </c>
      <c r="I18" s="91" t="str">
        <f>IF(E18=L24,"","接種回数の差と内訳の計が一致していません")</f>
        <v/>
      </c>
    </row>
    <row r="19" spans="2:13" s="27" customFormat="1" x14ac:dyDescent="0.4">
      <c r="B19" s="215" t="s">
        <v>79</v>
      </c>
      <c r="C19" s="216"/>
      <c r="D19" s="217"/>
      <c r="E19" s="217"/>
      <c r="F19" s="217"/>
      <c r="G19" s="217"/>
      <c r="H19" s="217"/>
      <c r="I19" s="217"/>
      <c r="J19" s="217"/>
      <c r="K19" s="217"/>
      <c r="L19" s="217"/>
      <c r="M19" s="218"/>
    </row>
    <row r="20" spans="2:13" s="27" customFormat="1" x14ac:dyDescent="0.4">
      <c r="B20" s="215"/>
      <c r="C20" s="219"/>
      <c r="D20" s="220"/>
      <c r="E20" s="220"/>
      <c r="F20" s="220"/>
      <c r="G20" s="220"/>
      <c r="H20" s="220"/>
      <c r="I20" s="220"/>
      <c r="J20" s="220"/>
      <c r="K20" s="220"/>
      <c r="L20" s="220"/>
      <c r="M20" s="221"/>
    </row>
    <row r="21" spans="2:13" s="27" customFormat="1" x14ac:dyDescent="0.4">
      <c r="B21" s="215" t="s">
        <v>11</v>
      </c>
      <c r="C21" s="222"/>
      <c r="D21" s="223"/>
      <c r="E21" s="223"/>
      <c r="F21" s="223"/>
      <c r="G21" s="223"/>
      <c r="H21" s="223"/>
      <c r="I21" s="223"/>
      <c r="J21" s="223"/>
      <c r="K21" s="224"/>
      <c r="L21" s="118"/>
      <c r="M21" s="72" t="s">
        <v>52</v>
      </c>
    </row>
    <row r="22" spans="2:13" s="27" customFormat="1" x14ac:dyDescent="0.4">
      <c r="B22" s="215"/>
      <c r="C22" s="222"/>
      <c r="D22" s="223"/>
      <c r="E22" s="223"/>
      <c r="F22" s="223"/>
      <c r="G22" s="223"/>
      <c r="H22" s="223"/>
      <c r="I22" s="223"/>
      <c r="J22" s="223"/>
      <c r="K22" s="224"/>
      <c r="L22" s="119"/>
      <c r="M22" s="72" t="s">
        <v>52</v>
      </c>
    </row>
    <row r="23" spans="2:13" s="27" customFormat="1" x14ac:dyDescent="0.4">
      <c r="B23" s="215"/>
      <c r="C23" s="222"/>
      <c r="D23" s="223"/>
      <c r="E23" s="223"/>
      <c r="F23" s="223"/>
      <c r="G23" s="223"/>
      <c r="H23" s="223"/>
      <c r="I23" s="223"/>
      <c r="J23" s="223"/>
      <c r="K23" s="224"/>
      <c r="L23" s="119"/>
      <c r="M23" s="72" t="s">
        <v>52</v>
      </c>
    </row>
    <row r="24" spans="2:13" s="27" customFormat="1" x14ac:dyDescent="0.4">
      <c r="B24" s="215"/>
      <c r="C24" s="96"/>
      <c r="D24" s="225" t="s">
        <v>73</v>
      </c>
      <c r="E24" s="225"/>
      <c r="F24" s="225"/>
      <c r="G24" s="225"/>
      <c r="H24" s="225"/>
      <c r="I24" s="225"/>
      <c r="J24" s="225"/>
      <c r="K24" s="226"/>
      <c r="L24" s="97">
        <f>SUM(L21:L23)</f>
        <v>0</v>
      </c>
      <c r="M24" s="72" t="s">
        <v>52</v>
      </c>
    </row>
    <row r="25" spans="2:13" s="27" customFormat="1" x14ac:dyDescent="0.4"/>
    <row r="26" spans="2:13" s="27" customFormat="1" x14ac:dyDescent="0.4">
      <c r="B26" s="93" t="str">
        <f>LEFT(B9,2)</f>
        <v>8月</v>
      </c>
      <c r="C26" s="93"/>
      <c r="D26" s="94" t="s">
        <v>77</v>
      </c>
      <c r="E26" s="214">
        <f>L9</f>
        <v>0</v>
      </c>
      <c r="F26" s="214"/>
      <c r="G26" s="95" t="s">
        <v>80</v>
      </c>
      <c r="I26" s="91" t="str">
        <f>IF(E26=L32,"","接種回数の差と内訳の計が一致していません")</f>
        <v/>
      </c>
    </row>
    <row r="27" spans="2:13" s="27" customFormat="1" x14ac:dyDescent="0.4">
      <c r="B27" s="215" t="s">
        <v>79</v>
      </c>
      <c r="C27" s="216"/>
      <c r="D27" s="217"/>
      <c r="E27" s="217"/>
      <c r="F27" s="217"/>
      <c r="G27" s="217"/>
      <c r="H27" s="217"/>
      <c r="I27" s="217"/>
      <c r="J27" s="217"/>
      <c r="K27" s="217"/>
      <c r="L27" s="217"/>
      <c r="M27" s="218"/>
    </row>
    <row r="28" spans="2:13" s="27" customFormat="1" x14ac:dyDescent="0.4">
      <c r="B28" s="215"/>
      <c r="C28" s="219"/>
      <c r="D28" s="220"/>
      <c r="E28" s="220"/>
      <c r="F28" s="220"/>
      <c r="G28" s="220"/>
      <c r="H28" s="220"/>
      <c r="I28" s="220"/>
      <c r="J28" s="220"/>
      <c r="K28" s="220"/>
      <c r="L28" s="220"/>
      <c r="M28" s="221"/>
    </row>
    <row r="29" spans="2:13" s="27" customFormat="1" x14ac:dyDescent="0.4">
      <c r="B29" s="215" t="s">
        <v>11</v>
      </c>
      <c r="C29" s="222"/>
      <c r="D29" s="223"/>
      <c r="E29" s="223"/>
      <c r="F29" s="223"/>
      <c r="G29" s="223"/>
      <c r="H29" s="223"/>
      <c r="I29" s="223"/>
      <c r="J29" s="223"/>
      <c r="K29" s="224"/>
      <c r="L29" s="118"/>
      <c r="M29" s="72" t="s">
        <v>52</v>
      </c>
    </row>
    <row r="30" spans="2:13" s="27" customFormat="1" x14ac:dyDescent="0.4">
      <c r="B30" s="215"/>
      <c r="C30" s="222"/>
      <c r="D30" s="223"/>
      <c r="E30" s="223"/>
      <c r="F30" s="223"/>
      <c r="G30" s="223"/>
      <c r="H30" s="223"/>
      <c r="I30" s="223"/>
      <c r="J30" s="223"/>
      <c r="K30" s="224"/>
      <c r="L30" s="119"/>
      <c r="M30" s="72" t="s">
        <v>52</v>
      </c>
    </row>
    <row r="31" spans="2:13" s="27" customFormat="1" x14ac:dyDescent="0.4">
      <c r="B31" s="215"/>
      <c r="C31" s="222"/>
      <c r="D31" s="223"/>
      <c r="E31" s="223"/>
      <c r="F31" s="223"/>
      <c r="G31" s="223"/>
      <c r="H31" s="223"/>
      <c r="I31" s="223"/>
      <c r="J31" s="223"/>
      <c r="K31" s="224"/>
      <c r="L31" s="119"/>
      <c r="M31" s="72" t="s">
        <v>52</v>
      </c>
    </row>
    <row r="32" spans="2:13" s="27" customFormat="1" x14ac:dyDescent="0.4">
      <c r="B32" s="215"/>
      <c r="C32" s="96"/>
      <c r="D32" s="225" t="s">
        <v>73</v>
      </c>
      <c r="E32" s="225"/>
      <c r="F32" s="225"/>
      <c r="G32" s="225"/>
      <c r="H32" s="225"/>
      <c r="I32" s="225"/>
      <c r="J32" s="225"/>
      <c r="K32" s="226"/>
      <c r="L32" s="97">
        <f>SUM(L29:L31)</f>
        <v>0</v>
      </c>
      <c r="M32" s="72" t="s">
        <v>52</v>
      </c>
    </row>
    <row r="33" spans="2:13" s="27" customFormat="1" x14ac:dyDescent="0.4"/>
    <row r="34" spans="2:13" s="27" customFormat="1" x14ac:dyDescent="0.4">
      <c r="B34" s="93"/>
      <c r="C34" s="93"/>
      <c r="D34" s="93"/>
      <c r="E34" s="93"/>
      <c r="F34" s="93"/>
      <c r="G34" s="93"/>
      <c r="H34" s="93"/>
      <c r="I34" s="93"/>
      <c r="J34" s="93"/>
      <c r="K34" s="93"/>
      <c r="L34" s="93"/>
      <c r="M34" s="93"/>
    </row>
    <row r="35" spans="2:13" s="27" customFormat="1" x14ac:dyDescent="0.4">
      <c r="B35" s="93"/>
      <c r="C35" s="93"/>
      <c r="D35" s="93"/>
      <c r="E35" s="93"/>
      <c r="F35" s="93"/>
      <c r="G35" s="93"/>
      <c r="H35" s="93"/>
      <c r="I35" s="93"/>
      <c r="J35" s="93"/>
      <c r="K35" s="93"/>
      <c r="L35" s="93"/>
      <c r="M35" s="93"/>
    </row>
    <row r="36" spans="2:13" s="27" customFormat="1" x14ac:dyDescent="0.4">
      <c r="B36" s="93"/>
      <c r="C36" s="93"/>
      <c r="D36" s="93"/>
      <c r="E36" s="93"/>
      <c r="F36" s="93"/>
      <c r="G36" s="93"/>
      <c r="H36" s="93"/>
      <c r="I36" s="93"/>
      <c r="J36" s="93"/>
      <c r="K36" s="93"/>
      <c r="L36" s="93"/>
      <c r="M36" s="93"/>
    </row>
    <row r="37" spans="2:13" s="27" customFormat="1" x14ac:dyDescent="0.4">
      <c r="B37" s="93"/>
      <c r="C37" s="93"/>
      <c r="D37" s="93"/>
      <c r="E37" s="93"/>
      <c r="F37" s="93"/>
      <c r="G37" s="93"/>
      <c r="H37" s="93"/>
      <c r="I37" s="93"/>
      <c r="J37" s="93"/>
      <c r="K37" s="93"/>
      <c r="L37" s="93"/>
      <c r="M37" s="93"/>
    </row>
    <row r="38" spans="2:13" s="27" customFormat="1" x14ac:dyDescent="0.4">
      <c r="B38" s="93"/>
      <c r="C38" s="93"/>
      <c r="D38" s="93"/>
      <c r="E38" s="93"/>
      <c r="F38" s="93"/>
      <c r="G38" s="93"/>
      <c r="H38" s="93"/>
      <c r="I38" s="93"/>
      <c r="J38" s="93"/>
      <c r="K38" s="93"/>
      <c r="L38" s="93"/>
      <c r="M38" s="93"/>
    </row>
    <row r="39" spans="2:13" s="27" customFormat="1" x14ac:dyDescent="0.4">
      <c r="B39" s="93"/>
      <c r="C39" s="93"/>
      <c r="D39" s="93"/>
      <c r="E39" s="93"/>
      <c r="F39" s="93"/>
      <c r="G39" s="93"/>
      <c r="H39" s="93"/>
      <c r="I39" s="93"/>
      <c r="J39" s="93"/>
      <c r="K39" s="93"/>
      <c r="L39" s="93"/>
      <c r="M39" s="93"/>
    </row>
    <row r="40" spans="2:13" s="27" customFormat="1" x14ac:dyDescent="0.4">
      <c r="B40" s="93"/>
      <c r="C40" s="93"/>
      <c r="D40" s="93"/>
      <c r="E40" s="93"/>
      <c r="F40" s="93"/>
      <c r="G40" s="93"/>
      <c r="H40" s="93"/>
      <c r="I40" s="93"/>
      <c r="J40" s="93"/>
      <c r="K40" s="93"/>
      <c r="L40" s="93"/>
      <c r="M40" s="93"/>
    </row>
  </sheetData>
  <sheetProtection sheet="1" objects="1" scenarios="1"/>
  <mergeCells count="26">
    <mergeCell ref="B2:J2"/>
    <mergeCell ref="B6:B7"/>
    <mergeCell ref="C6:D7"/>
    <mergeCell ref="F6:K6"/>
    <mergeCell ref="L6:M7"/>
    <mergeCell ref="F7:G7"/>
    <mergeCell ref="H7:I7"/>
    <mergeCell ref="J7:K7"/>
    <mergeCell ref="B21:B24"/>
    <mergeCell ref="C21:K21"/>
    <mergeCell ref="C22:K22"/>
    <mergeCell ref="C23:K23"/>
    <mergeCell ref="D24:K24"/>
    <mergeCell ref="C8:D8"/>
    <mergeCell ref="C9:D9"/>
    <mergeCell ref="E18:F18"/>
    <mergeCell ref="B19:B20"/>
    <mergeCell ref="C19:M20"/>
    <mergeCell ref="E26:F26"/>
    <mergeCell ref="B27:B28"/>
    <mergeCell ref="C27:M28"/>
    <mergeCell ref="B29:B32"/>
    <mergeCell ref="C29:K29"/>
    <mergeCell ref="C30:K30"/>
    <mergeCell ref="C31:K31"/>
    <mergeCell ref="D32:K32"/>
  </mergeCells>
  <phoneticPr fontId="2"/>
  <conditionalFormatting sqref="E8:I9 C8:C9">
    <cfRule type="cellIs" dxfId="5" priority="1" operator="equal">
      <formula>""</formula>
    </cfRule>
  </conditionalFormatting>
  <dataValidations count="1">
    <dataValidation type="list" allowBlank="1" showInputMessage="1" showErrorMessage="1" promptTitle="✔" sqref="B14">
      <formula1>"✔　"</formula1>
    </dataValidation>
  </dataValidations>
  <pageMargins left="0.70866141732283472" right="0.70866141732283472" top="0.74803149606299213" bottom="0.74803149606299213" header="0.31496062992125984" footer="0.31496062992125984"/>
  <pageSetup paperSize="9" fitToHeight="0"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43"/>
  <sheetViews>
    <sheetView showGridLines="0" view="pageBreakPreview" topLeftCell="A4" zoomScale="40" zoomScaleNormal="55" zoomScaleSheetLayoutView="40" workbookViewId="0">
      <selection activeCell="D7" sqref="D7"/>
    </sheetView>
  </sheetViews>
  <sheetFormatPr defaultRowHeight="18.75" x14ac:dyDescent="0.4"/>
  <cols>
    <col min="1" max="1" width="38.75" style="27" customWidth="1"/>
    <col min="2" max="2" width="11.25" style="27" customWidth="1"/>
    <col min="3" max="9" width="13.25" style="27" customWidth="1"/>
    <col min="10" max="10" width="23.875" style="27" customWidth="1"/>
    <col min="11" max="11" width="15.875" style="27" customWidth="1"/>
    <col min="12" max="12" width="23.625" style="27" customWidth="1"/>
    <col min="13" max="13" width="9" style="27"/>
    <col min="14" max="15" width="9" style="27" hidden="1" customWidth="1"/>
    <col min="16" max="16384" width="9" style="27"/>
  </cols>
  <sheetData>
    <row r="1" spans="1:15" ht="70.5" customHeight="1" x14ac:dyDescent="0.4">
      <c r="A1" s="108" t="s">
        <v>83</v>
      </c>
      <c r="B1" s="241" t="s">
        <v>98</v>
      </c>
      <c r="C1" s="241"/>
      <c r="D1" s="241"/>
      <c r="E1" s="241"/>
      <c r="F1" s="241"/>
      <c r="G1" s="241"/>
      <c r="H1" s="241"/>
      <c r="I1" s="241"/>
      <c r="J1" s="241"/>
      <c r="L1" s="53" t="s">
        <v>54</v>
      </c>
    </row>
    <row r="2" spans="1:15" ht="77.25" customHeight="1" x14ac:dyDescent="0.4">
      <c r="A2" s="11" t="s">
        <v>66</v>
      </c>
      <c r="B2" s="11"/>
      <c r="C2" s="11"/>
      <c r="D2" s="11"/>
      <c r="E2" s="11"/>
      <c r="F2" s="11"/>
      <c r="G2" s="11"/>
      <c r="H2" s="11"/>
      <c r="I2" s="11"/>
      <c r="J2" s="11"/>
      <c r="L2" s="25"/>
    </row>
    <row r="3" spans="1:15" ht="26.25" customHeight="1" x14ac:dyDescent="0.4">
      <c r="A3" s="11"/>
      <c r="B3" s="11"/>
      <c r="C3" s="11"/>
      <c r="D3" s="11"/>
      <c r="E3" s="11"/>
      <c r="F3" s="11"/>
      <c r="G3" s="11"/>
      <c r="H3" s="11"/>
      <c r="I3" s="11"/>
      <c r="J3" s="11"/>
      <c r="L3" s="12"/>
    </row>
    <row r="4" spans="1:15" ht="51" customHeight="1" x14ac:dyDescent="0.4">
      <c r="A4" s="11" t="s">
        <v>25</v>
      </c>
      <c r="B4" s="11"/>
      <c r="C4" s="11"/>
      <c r="D4" s="11"/>
      <c r="E4" s="11"/>
      <c r="F4" s="11"/>
      <c r="G4" s="11"/>
      <c r="H4" s="11"/>
      <c r="I4" s="11"/>
      <c r="J4" s="11"/>
      <c r="L4" s="12"/>
    </row>
    <row r="5" spans="1:15" ht="48" customHeight="1" x14ac:dyDescent="0.4">
      <c r="A5" s="35" t="s">
        <v>40</v>
      </c>
      <c r="B5" s="13"/>
      <c r="C5" s="13"/>
      <c r="D5" s="13"/>
      <c r="E5" s="13"/>
      <c r="F5" s="13"/>
      <c r="G5" s="13"/>
      <c r="H5" s="13"/>
      <c r="I5" s="13"/>
      <c r="J5" s="133" t="s">
        <v>7</v>
      </c>
      <c r="K5" s="135" t="s">
        <v>8</v>
      </c>
      <c r="L5" s="136"/>
    </row>
    <row r="6" spans="1:15" ht="42" customHeight="1" x14ac:dyDescent="0.4">
      <c r="A6" s="13"/>
      <c r="B6" s="13"/>
      <c r="C6" s="51" t="s">
        <v>1</v>
      </c>
      <c r="D6" s="51" t="s">
        <v>2</v>
      </c>
      <c r="E6" s="51" t="s">
        <v>3</v>
      </c>
      <c r="F6" s="51" t="s">
        <v>4</v>
      </c>
      <c r="G6" s="51" t="s">
        <v>5</v>
      </c>
      <c r="H6" s="51" t="s">
        <v>6</v>
      </c>
      <c r="I6" s="51" t="s">
        <v>0</v>
      </c>
      <c r="J6" s="134"/>
      <c r="K6" s="137"/>
      <c r="L6" s="138"/>
    </row>
    <row r="7" spans="1:15" ht="39" customHeight="1" x14ac:dyDescent="0.4">
      <c r="A7" s="13"/>
      <c r="B7" s="13"/>
      <c r="C7" s="55">
        <v>45110</v>
      </c>
      <c r="D7" s="55">
        <f>C7+1</f>
        <v>45111</v>
      </c>
      <c r="E7" s="55">
        <f t="shared" ref="E7:H7" si="0">D7+1</f>
        <v>45112</v>
      </c>
      <c r="F7" s="55">
        <f t="shared" si="0"/>
        <v>45113</v>
      </c>
      <c r="G7" s="55">
        <f t="shared" si="0"/>
        <v>45114</v>
      </c>
      <c r="H7" s="56">
        <f t="shared" si="0"/>
        <v>45115</v>
      </c>
      <c r="I7" s="54">
        <f>H7+1</f>
        <v>45116</v>
      </c>
      <c r="J7" s="50"/>
      <c r="K7" s="209"/>
      <c r="L7" s="210"/>
    </row>
    <row r="8" spans="1:15" ht="48.75" customHeight="1" x14ac:dyDescent="0.4">
      <c r="A8" s="129" t="s">
        <v>51</v>
      </c>
      <c r="B8" s="130"/>
      <c r="C8" s="113"/>
      <c r="D8" s="113"/>
      <c r="E8" s="113"/>
      <c r="F8" s="113"/>
      <c r="G8" s="113"/>
      <c r="H8" s="113" t="s">
        <v>55</v>
      </c>
      <c r="I8" s="113"/>
      <c r="J8" s="131">
        <f>IF(SUM(C9:I9)=0,"回",SUM(C9:I9))</f>
        <v>200</v>
      </c>
      <c r="K8" s="209"/>
      <c r="L8" s="210"/>
      <c r="N8" s="57" t="str">
        <f>IF(AND(COUNTIFS(C8:I8,"〇")&gt;0,SUM(C9:I9)&gt;=100),"〇","×")</f>
        <v>〇</v>
      </c>
      <c r="O8" s="27">
        <f>IF(N8="〇",J8,"")</f>
        <v>200</v>
      </c>
    </row>
    <row r="9" spans="1:15" ht="48.75" customHeight="1" x14ac:dyDescent="0.4">
      <c r="A9" s="141" t="s">
        <v>24</v>
      </c>
      <c r="B9" s="142"/>
      <c r="C9" s="113"/>
      <c r="D9" s="113"/>
      <c r="E9" s="113"/>
      <c r="F9" s="113">
        <v>200</v>
      </c>
      <c r="G9" s="113"/>
      <c r="H9" s="113"/>
      <c r="I9" s="113"/>
      <c r="J9" s="132"/>
      <c r="K9" s="209"/>
      <c r="L9" s="210"/>
    </row>
    <row r="10" spans="1:15" ht="39" customHeight="1" x14ac:dyDescent="0.4">
      <c r="A10" s="120"/>
      <c r="B10" s="121"/>
      <c r="C10" s="55">
        <f>I7+1</f>
        <v>45117</v>
      </c>
      <c r="D10" s="55">
        <f>C10+1</f>
        <v>45118</v>
      </c>
      <c r="E10" s="55">
        <f t="shared" ref="E10:H10" si="1">D10+1</f>
        <v>45119</v>
      </c>
      <c r="F10" s="55">
        <f t="shared" si="1"/>
        <v>45120</v>
      </c>
      <c r="G10" s="55">
        <f t="shared" si="1"/>
        <v>45121</v>
      </c>
      <c r="H10" s="56">
        <f t="shared" si="1"/>
        <v>45122</v>
      </c>
      <c r="I10" s="54">
        <f>H10+1</f>
        <v>45123</v>
      </c>
      <c r="J10" s="50"/>
      <c r="K10" s="209"/>
      <c r="L10" s="210"/>
    </row>
    <row r="11" spans="1:15" ht="48.75" customHeight="1" x14ac:dyDescent="0.4">
      <c r="A11" s="129" t="s">
        <v>51</v>
      </c>
      <c r="B11" s="130"/>
      <c r="C11" s="113"/>
      <c r="D11" s="113"/>
      <c r="E11" s="113"/>
      <c r="F11" s="113"/>
      <c r="G11" s="113"/>
      <c r="H11" s="113" t="s">
        <v>55</v>
      </c>
      <c r="I11" s="46"/>
      <c r="J11" s="125">
        <f>IF(SUM(C12:I12)=0,"回",SUM(C12:I12))</f>
        <v>100</v>
      </c>
      <c r="K11" s="209"/>
      <c r="L11" s="210"/>
      <c r="N11" s="57" t="str">
        <f>IF(AND(COUNTIFS(C11:I11,"〇")&gt;0,SUM(C12:I12)&gt;=100),"〇","×")</f>
        <v>〇</v>
      </c>
      <c r="O11" s="27">
        <f>IF(N11="〇",J11,"")</f>
        <v>100</v>
      </c>
    </row>
    <row r="12" spans="1:15" ht="48.75" customHeight="1" x14ac:dyDescent="0.4">
      <c r="A12" s="141" t="s">
        <v>24</v>
      </c>
      <c r="B12" s="142"/>
      <c r="C12" s="113">
        <v>50</v>
      </c>
      <c r="D12" s="113">
        <v>20</v>
      </c>
      <c r="E12" s="113"/>
      <c r="F12" s="113">
        <v>10</v>
      </c>
      <c r="G12" s="113">
        <v>20</v>
      </c>
      <c r="H12" s="113"/>
      <c r="I12" s="46"/>
      <c r="J12" s="126"/>
      <c r="K12" s="209"/>
      <c r="L12" s="210"/>
    </row>
    <row r="13" spans="1:15" ht="39" customHeight="1" x14ac:dyDescent="0.4">
      <c r="A13" s="120"/>
      <c r="B13" s="121"/>
      <c r="C13" s="55">
        <f>I10+1</f>
        <v>45124</v>
      </c>
      <c r="D13" s="55">
        <f>C13+1</f>
        <v>45125</v>
      </c>
      <c r="E13" s="55">
        <f t="shared" ref="E13:H13" si="2">D13+1</f>
        <v>45126</v>
      </c>
      <c r="F13" s="55">
        <f t="shared" si="2"/>
        <v>45127</v>
      </c>
      <c r="G13" s="55">
        <f t="shared" si="2"/>
        <v>45128</v>
      </c>
      <c r="H13" s="56">
        <f t="shared" si="2"/>
        <v>45129</v>
      </c>
      <c r="I13" s="54">
        <f>H13+1</f>
        <v>45130</v>
      </c>
      <c r="J13" s="50"/>
      <c r="K13" s="209"/>
      <c r="L13" s="210"/>
    </row>
    <row r="14" spans="1:15" ht="48.75" customHeight="1" x14ac:dyDescent="0.4">
      <c r="A14" s="129" t="s">
        <v>51</v>
      </c>
      <c r="B14" s="130"/>
      <c r="C14" s="113"/>
      <c r="D14" s="113"/>
      <c r="E14" s="113"/>
      <c r="F14" s="113"/>
      <c r="G14" s="113"/>
      <c r="H14" s="113" t="s">
        <v>55</v>
      </c>
      <c r="I14" s="113"/>
      <c r="J14" s="125">
        <f>IF(SUM(C15:I15)=0,"回",SUM(C15:I15))</f>
        <v>500</v>
      </c>
      <c r="K14" s="209"/>
      <c r="L14" s="210"/>
      <c r="N14" s="57" t="str">
        <f>IF(AND(COUNTIFS(C14:I14,"〇")&gt;0,SUM(C15:I15)&gt;=100),"〇","×")</f>
        <v>〇</v>
      </c>
      <c r="O14" s="27">
        <f>IF(N14="〇",J14,"")</f>
        <v>500</v>
      </c>
    </row>
    <row r="15" spans="1:15" ht="48.75" customHeight="1" x14ac:dyDescent="0.4">
      <c r="A15" s="141" t="s">
        <v>24</v>
      </c>
      <c r="B15" s="142"/>
      <c r="C15" s="113"/>
      <c r="D15" s="113"/>
      <c r="E15" s="113"/>
      <c r="F15" s="113"/>
      <c r="G15" s="113">
        <v>500</v>
      </c>
      <c r="H15" s="113"/>
      <c r="I15" s="113"/>
      <c r="J15" s="126"/>
      <c r="K15" s="209"/>
      <c r="L15" s="210"/>
    </row>
    <row r="16" spans="1:15" ht="39" customHeight="1" x14ac:dyDescent="0.4">
      <c r="A16" s="120"/>
      <c r="B16" s="121"/>
      <c r="C16" s="55">
        <f>I13+1</f>
        <v>45131</v>
      </c>
      <c r="D16" s="55">
        <f>C16+1</f>
        <v>45132</v>
      </c>
      <c r="E16" s="55">
        <f t="shared" ref="E16:H16" si="3">D16+1</f>
        <v>45133</v>
      </c>
      <c r="F16" s="55">
        <f t="shared" si="3"/>
        <v>45134</v>
      </c>
      <c r="G16" s="55">
        <f t="shared" si="3"/>
        <v>45135</v>
      </c>
      <c r="H16" s="56">
        <f t="shared" si="3"/>
        <v>45136</v>
      </c>
      <c r="I16" s="54">
        <f>H16+1</f>
        <v>45137</v>
      </c>
      <c r="J16" s="50"/>
      <c r="K16" s="209"/>
      <c r="L16" s="210"/>
    </row>
    <row r="17" spans="1:15" ht="48.75" customHeight="1" x14ac:dyDescent="0.4">
      <c r="A17" s="129" t="s">
        <v>51</v>
      </c>
      <c r="B17" s="130"/>
      <c r="C17" s="113"/>
      <c r="D17" s="113"/>
      <c r="E17" s="113"/>
      <c r="F17" s="113"/>
      <c r="G17" s="113"/>
      <c r="H17" s="113" t="s">
        <v>55</v>
      </c>
      <c r="I17" s="113"/>
      <c r="J17" s="125">
        <f>IF(SUM(C18:I18)=0,"回",SUM(C18:I18))</f>
        <v>10</v>
      </c>
      <c r="K17" s="209"/>
      <c r="L17" s="210"/>
      <c r="N17" s="57" t="str">
        <f>IF(AND(COUNTIFS(C17:I17,"〇")&gt;0,SUM(C18:I18)&gt;=100),"〇","×")</f>
        <v>×</v>
      </c>
      <c r="O17" s="27" t="str">
        <f>IF(N17="〇",J17,"")</f>
        <v/>
      </c>
    </row>
    <row r="18" spans="1:15" ht="48.75" customHeight="1" x14ac:dyDescent="0.4">
      <c r="A18" s="141" t="s">
        <v>24</v>
      </c>
      <c r="B18" s="142"/>
      <c r="C18" s="113"/>
      <c r="D18" s="113"/>
      <c r="E18" s="113"/>
      <c r="F18" s="113"/>
      <c r="G18" s="113">
        <v>10</v>
      </c>
      <c r="H18" s="113"/>
      <c r="I18" s="113"/>
      <c r="J18" s="126"/>
      <c r="K18" s="209"/>
      <c r="L18" s="210"/>
    </row>
    <row r="19" spans="1:15" ht="39" customHeight="1" x14ac:dyDescent="0.4">
      <c r="A19" s="120"/>
      <c r="B19" s="121"/>
      <c r="C19" s="55">
        <f>I16+1</f>
        <v>45138</v>
      </c>
      <c r="D19" s="55">
        <f>C19+1</f>
        <v>45139</v>
      </c>
      <c r="E19" s="55">
        <f t="shared" ref="E19:H19" si="4">D19+1</f>
        <v>45140</v>
      </c>
      <c r="F19" s="55">
        <f t="shared" si="4"/>
        <v>45141</v>
      </c>
      <c r="G19" s="55">
        <f t="shared" si="4"/>
        <v>45142</v>
      </c>
      <c r="H19" s="56">
        <f t="shared" si="4"/>
        <v>45143</v>
      </c>
      <c r="I19" s="54">
        <f>H19+1</f>
        <v>45144</v>
      </c>
      <c r="J19" s="50"/>
      <c r="K19" s="209"/>
      <c r="L19" s="210"/>
    </row>
    <row r="20" spans="1:15" ht="48.75" customHeight="1" x14ac:dyDescent="0.4">
      <c r="A20" s="129" t="s">
        <v>51</v>
      </c>
      <c r="B20" s="130"/>
      <c r="C20" s="113"/>
      <c r="D20" s="113"/>
      <c r="E20" s="113"/>
      <c r="F20" s="113"/>
      <c r="G20" s="113"/>
      <c r="H20" s="113" t="s">
        <v>55</v>
      </c>
      <c r="I20" s="113"/>
      <c r="J20" s="125">
        <f>IF(SUM(C21:I21)=0,"回",SUM(C21:I21))</f>
        <v>100</v>
      </c>
      <c r="K20" s="209"/>
      <c r="L20" s="210"/>
      <c r="N20" s="57" t="str">
        <f>IF(AND(COUNTIFS(C20:I20,"〇")&gt;0,SUM(C21:I21)&gt;=100),"〇","×")</f>
        <v>〇</v>
      </c>
      <c r="O20" s="27">
        <f>IF(N20="〇",J20,"")</f>
        <v>100</v>
      </c>
    </row>
    <row r="21" spans="1:15" ht="48.75" customHeight="1" x14ac:dyDescent="0.4">
      <c r="A21" s="141" t="s">
        <v>24</v>
      </c>
      <c r="B21" s="142"/>
      <c r="C21" s="113"/>
      <c r="D21" s="113"/>
      <c r="E21" s="113"/>
      <c r="F21" s="113"/>
      <c r="G21" s="113">
        <v>100</v>
      </c>
      <c r="H21" s="113"/>
      <c r="I21" s="113"/>
      <c r="J21" s="126"/>
      <c r="K21" s="209"/>
      <c r="L21" s="210"/>
    </row>
    <row r="22" spans="1:15" ht="39" customHeight="1" x14ac:dyDescent="0.4">
      <c r="A22" s="120"/>
      <c r="B22" s="121"/>
      <c r="C22" s="55">
        <f>I19+1</f>
        <v>45145</v>
      </c>
      <c r="D22" s="55">
        <f>C22+1</f>
        <v>45146</v>
      </c>
      <c r="E22" s="55">
        <f t="shared" ref="E22:H22" si="5">D22+1</f>
        <v>45147</v>
      </c>
      <c r="F22" s="55">
        <f t="shared" si="5"/>
        <v>45148</v>
      </c>
      <c r="G22" s="55">
        <f t="shared" si="5"/>
        <v>45149</v>
      </c>
      <c r="H22" s="56">
        <f t="shared" si="5"/>
        <v>45150</v>
      </c>
      <c r="I22" s="54">
        <f>H22+1</f>
        <v>45151</v>
      </c>
      <c r="J22" s="50"/>
      <c r="K22" s="209"/>
      <c r="L22" s="210"/>
    </row>
    <row r="23" spans="1:15" ht="48.75" customHeight="1" x14ac:dyDescent="0.4">
      <c r="A23" s="129" t="s">
        <v>51</v>
      </c>
      <c r="B23" s="130"/>
      <c r="C23" s="113"/>
      <c r="D23" s="113"/>
      <c r="E23" s="113"/>
      <c r="F23" s="113"/>
      <c r="G23" s="113"/>
      <c r="H23" s="113"/>
      <c r="I23" s="113"/>
      <c r="J23" s="125">
        <f>IF(SUM(C24:I24)=0,"回",SUM(C24:I24))</f>
        <v>100</v>
      </c>
      <c r="K23" s="209"/>
      <c r="L23" s="210"/>
      <c r="N23" s="57" t="str">
        <f>IF(AND(COUNTIFS(C23:I23,"〇")&gt;0,SUM(C24:I24)&gt;=100),"〇","×")</f>
        <v>×</v>
      </c>
      <c r="O23" s="27" t="str">
        <f>IF(N23="〇",J23,"")</f>
        <v/>
      </c>
    </row>
    <row r="24" spans="1:15" ht="48.75" customHeight="1" x14ac:dyDescent="0.4">
      <c r="A24" s="141" t="s">
        <v>24</v>
      </c>
      <c r="B24" s="142"/>
      <c r="C24" s="113"/>
      <c r="D24" s="113"/>
      <c r="E24" s="113"/>
      <c r="F24" s="113"/>
      <c r="G24" s="113">
        <v>100</v>
      </c>
      <c r="H24" s="113"/>
      <c r="I24" s="113"/>
      <c r="J24" s="126"/>
      <c r="K24" s="209"/>
      <c r="L24" s="210"/>
    </row>
    <row r="25" spans="1:15" ht="39" customHeight="1" x14ac:dyDescent="0.4">
      <c r="A25" s="120"/>
      <c r="B25" s="121"/>
      <c r="C25" s="55">
        <f>I22+1</f>
        <v>45152</v>
      </c>
      <c r="D25" s="55">
        <f>C25+1</f>
        <v>45153</v>
      </c>
      <c r="E25" s="55">
        <f t="shared" ref="E25:H25" si="6">D25+1</f>
        <v>45154</v>
      </c>
      <c r="F25" s="55">
        <f t="shared" si="6"/>
        <v>45155</v>
      </c>
      <c r="G25" s="55">
        <f t="shared" si="6"/>
        <v>45156</v>
      </c>
      <c r="H25" s="56">
        <f t="shared" si="6"/>
        <v>45157</v>
      </c>
      <c r="I25" s="54">
        <f>H25+1</f>
        <v>45158</v>
      </c>
      <c r="J25" s="50"/>
      <c r="K25" s="209"/>
      <c r="L25" s="210"/>
    </row>
    <row r="26" spans="1:15" ht="48.75" customHeight="1" x14ac:dyDescent="0.4">
      <c r="A26" s="129" t="s">
        <v>51</v>
      </c>
      <c r="B26" s="130"/>
      <c r="C26" s="113"/>
      <c r="D26" s="113"/>
      <c r="E26" s="113"/>
      <c r="F26" s="113"/>
      <c r="G26" s="113"/>
      <c r="H26" s="113" t="s">
        <v>55</v>
      </c>
      <c r="I26" s="113"/>
      <c r="J26" s="125">
        <f>IF(SUM(C27:I27)=0,"回",SUM(C27:I27))</f>
        <v>50</v>
      </c>
      <c r="K26" s="209"/>
      <c r="L26" s="210"/>
      <c r="N26" s="57" t="str">
        <f>IF(AND(COUNTIFS(C26:I26,"〇")&gt;0,SUM(C27:I27)&gt;=100),"〇","×")</f>
        <v>×</v>
      </c>
      <c r="O26" s="27" t="str">
        <f>IF(N26="〇",J26,"")</f>
        <v/>
      </c>
    </row>
    <row r="27" spans="1:15" ht="48.75" customHeight="1" x14ac:dyDescent="0.4">
      <c r="A27" s="141" t="s">
        <v>24</v>
      </c>
      <c r="B27" s="142"/>
      <c r="C27" s="113"/>
      <c r="D27" s="113"/>
      <c r="E27" s="113"/>
      <c r="F27" s="113"/>
      <c r="G27" s="113">
        <v>50</v>
      </c>
      <c r="H27" s="113"/>
      <c r="I27" s="113"/>
      <c r="J27" s="126"/>
      <c r="K27" s="209"/>
      <c r="L27" s="210"/>
    </row>
    <row r="28" spans="1:15" ht="39" customHeight="1" x14ac:dyDescent="0.4">
      <c r="A28" s="120"/>
      <c r="B28" s="121"/>
      <c r="C28" s="55">
        <f>I25+1</f>
        <v>45159</v>
      </c>
      <c r="D28" s="55">
        <f>C28+1</f>
        <v>45160</v>
      </c>
      <c r="E28" s="55">
        <f t="shared" ref="E28:H28" si="7">D28+1</f>
        <v>45161</v>
      </c>
      <c r="F28" s="55">
        <f t="shared" si="7"/>
        <v>45162</v>
      </c>
      <c r="G28" s="55">
        <f t="shared" si="7"/>
        <v>45163</v>
      </c>
      <c r="H28" s="56">
        <f t="shared" si="7"/>
        <v>45164</v>
      </c>
      <c r="I28" s="54">
        <f>H28+1</f>
        <v>45165</v>
      </c>
      <c r="J28" s="50"/>
      <c r="K28" s="209"/>
      <c r="L28" s="210"/>
    </row>
    <row r="29" spans="1:15" ht="48.75" customHeight="1" x14ac:dyDescent="0.4">
      <c r="A29" s="124" t="s">
        <v>51</v>
      </c>
      <c r="B29" s="124"/>
      <c r="C29" s="113"/>
      <c r="D29" s="113"/>
      <c r="E29" s="113"/>
      <c r="F29" s="113"/>
      <c r="G29" s="113"/>
      <c r="H29" s="113" t="s">
        <v>55</v>
      </c>
      <c r="I29" s="113"/>
      <c r="J29" s="125">
        <f>IF(SUM(C30:I30)=0,"回",SUM(C30:I30))</f>
        <v>100</v>
      </c>
      <c r="K29" s="209"/>
      <c r="L29" s="210"/>
      <c r="N29" s="57" t="str">
        <f>IF(AND(COUNTIFS(C29:I29,"〇")&gt;0,SUM(C30:I30)&gt;=100),"〇","×")</f>
        <v>〇</v>
      </c>
      <c r="O29" s="27">
        <f>IF(N29="〇",J29,"")</f>
        <v>100</v>
      </c>
    </row>
    <row r="30" spans="1:15" ht="48.75" customHeight="1" x14ac:dyDescent="0.4">
      <c r="A30" s="127" t="s">
        <v>24</v>
      </c>
      <c r="B30" s="127"/>
      <c r="C30" s="113"/>
      <c r="D30" s="113"/>
      <c r="E30" s="113"/>
      <c r="F30" s="113"/>
      <c r="G30" s="113">
        <v>100</v>
      </c>
      <c r="H30" s="113"/>
      <c r="I30" s="113"/>
      <c r="J30" s="126"/>
      <c r="K30" s="209"/>
      <c r="L30" s="210"/>
    </row>
    <row r="31" spans="1:15" ht="39" customHeight="1" x14ac:dyDescent="0.4">
      <c r="A31" s="120"/>
      <c r="B31" s="121"/>
      <c r="C31" s="55">
        <f>I28+1</f>
        <v>45166</v>
      </c>
      <c r="D31" s="55">
        <f>C31+1</f>
        <v>45167</v>
      </c>
      <c r="E31" s="55">
        <f t="shared" ref="E31:H31" si="8">D31+1</f>
        <v>45168</v>
      </c>
      <c r="F31" s="55">
        <f t="shared" si="8"/>
        <v>45169</v>
      </c>
      <c r="G31" s="55">
        <f t="shared" si="8"/>
        <v>45170</v>
      </c>
      <c r="H31" s="56">
        <f t="shared" si="8"/>
        <v>45171</v>
      </c>
      <c r="I31" s="54">
        <f>H31+1</f>
        <v>45172</v>
      </c>
      <c r="J31" s="50"/>
      <c r="K31" s="209"/>
      <c r="L31" s="210"/>
    </row>
    <row r="32" spans="1:15" ht="48.75" customHeight="1" x14ac:dyDescent="0.4">
      <c r="A32" s="124" t="s">
        <v>51</v>
      </c>
      <c r="B32" s="124"/>
      <c r="C32" s="113"/>
      <c r="D32" s="113"/>
      <c r="E32" s="113"/>
      <c r="F32" s="113"/>
      <c r="G32" s="113"/>
      <c r="H32" s="113"/>
      <c r="I32" s="113"/>
      <c r="J32" s="125">
        <f>IF(SUM(C33:I33)=0,"回",SUM(C33:I33))</f>
        <v>200</v>
      </c>
      <c r="K32" s="209"/>
      <c r="L32" s="210"/>
      <c r="N32" s="57" t="str">
        <f>IF(AND(COUNTIFS(C32:I32,"〇")&gt;0,SUM(C33:I33)&gt;=100),"〇","×")</f>
        <v>×</v>
      </c>
      <c r="O32" s="27" t="str">
        <f>IF(N32="〇",J32,"")</f>
        <v/>
      </c>
    </row>
    <row r="33" spans="1:12" ht="48.75" customHeight="1" x14ac:dyDescent="0.4">
      <c r="A33" s="127" t="s">
        <v>24</v>
      </c>
      <c r="B33" s="127"/>
      <c r="C33" s="113"/>
      <c r="D33" s="113"/>
      <c r="E33" s="113"/>
      <c r="F33" s="113"/>
      <c r="G33" s="113">
        <v>200</v>
      </c>
      <c r="H33" s="113"/>
      <c r="I33" s="113"/>
      <c r="J33" s="126"/>
      <c r="K33" s="209"/>
      <c r="L33" s="210"/>
    </row>
    <row r="34" spans="1:12" ht="36.75" customHeight="1" x14ac:dyDescent="0.4">
      <c r="A34" s="22"/>
      <c r="B34" s="23"/>
      <c r="C34" s="23"/>
      <c r="D34" s="23"/>
      <c r="E34" s="23"/>
      <c r="F34" s="23"/>
      <c r="G34" s="23"/>
      <c r="H34" s="23"/>
      <c r="I34" s="23"/>
      <c r="J34" s="23"/>
      <c r="K34" s="24"/>
      <c r="L34" s="24"/>
    </row>
    <row r="35" spans="1:12" ht="70.5" customHeight="1" x14ac:dyDescent="0.4">
      <c r="A35" s="13"/>
      <c r="B35" s="13"/>
      <c r="C35" s="13"/>
      <c r="E35" s="143" t="s">
        <v>28</v>
      </c>
      <c r="F35" s="144"/>
      <c r="G35" s="144"/>
      <c r="H35" s="144"/>
      <c r="I35" s="145"/>
      <c r="J35" s="49">
        <f>IF(SUM(J32,J29,J26,J23,J20,J17,J14,J11,J8)=0,"回",SUM(J32,J29,J26,J23,J20,J17,J14,J11,J8))</f>
        <v>1360</v>
      </c>
      <c r="K35" s="13"/>
      <c r="L35" s="6"/>
    </row>
    <row r="36" spans="1:12" ht="30.75" customHeight="1" x14ac:dyDescent="0.4">
      <c r="A36" s="10"/>
      <c r="B36" s="21"/>
      <c r="L36" s="6"/>
    </row>
    <row r="37" spans="1:12" ht="68.25" customHeight="1" x14ac:dyDescent="0.4">
      <c r="A37" s="10"/>
      <c r="B37" s="10"/>
      <c r="C37" s="16" t="s">
        <v>12</v>
      </c>
      <c r="I37" s="16"/>
      <c r="J37" s="19"/>
    </row>
    <row r="38" spans="1:12" ht="32.25" customHeight="1" x14ac:dyDescent="0.4">
      <c r="A38" s="10"/>
      <c r="B38" s="10"/>
      <c r="C38" s="140"/>
      <c r="D38" s="140"/>
      <c r="E38" s="140"/>
      <c r="F38" s="140"/>
      <c r="G38" s="140"/>
      <c r="H38" s="140"/>
      <c r="I38" s="140"/>
      <c r="J38" s="140"/>
      <c r="K38" s="140"/>
      <c r="L38" s="140"/>
    </row>
    <row r="39" spans="1:12" ht="68.25" customHeight="1" x14ac:dyDescent="0.4">
      <c r="A39" s="10"/>
      <c r="B39" s="10"/>
      <c r="C39" s="16"/>
      <c r="D39" s="139" t="str">
        <f>IF(B1="","",B1)</f>
        <v>八千代市保健センタークリニック</v>
      </c>
      <c r="E39" s="139"/>
      <c r="F39" s="139"/>
      <c r="G39" s="139"/>
      <c r="H39" s="139"/>
      <c r="I39" s="139"/>
      <c r="J39" s="139"/>
      <c r="K39" s="139"/>
      <c r="L39" s="139"/>
    </row>
    <row r="42" spans="1:12" ht="30" x14ac:dyDescent="0.4">
      <c r="A42" s="66" t="s">
        <v>64</v>
      </c>
    </row>
    <row r="43" spans="1:12" ht="30" x14ac:dyDescent="0.4">
      <c r="A43" s="67" t="s">
        <v>65</v>
      </c>
    </row>
  </sheetData>
  <sheetProtection sheet="1" objects="1" scenarios="1"/>
  <mergeCells count="68">
    <mergeCell ref="E35:I35"/>
    <mergeCell ref="C38:L38"/>
    <mergeCell ref="D39:L39"/>
    <mergeCell ref="A31:B31"/>
    <mergeCell ref="K31:L31"/>
    <mergeCell ref="A32:B32"/>
    <mergeCell ref="J32:J33"/>
    <mergeCell ref="K32:L32"/>
    <mergeCell ref="A33:B33"/>
    <mergeCell ref="K33:L33"/>
    <mergeCell ref="A28:B28"/>
    <mergeCell ref="K28:L28"/>
    <mergeCell ref="A29:B29"/>
    <mergeCell ref="J29:J30"/>
    <mergeCell ref="K29:L29"/>
    <mergeCell ref="A30:B30"/>
    <mergeCell ref="K30:L30"/>
    <mergeCell ref="A25:B25"/>
    <mergeCell ref="K25:L25"/>
    <mergeCell ref="A26:B26"/>
    <mergeCell ref="J26:J27"/>
    <mergeCell ref="K26:L26"/>
    <mergeCell ref="A27:B27"/>
    <mergeCell ref="K27:L27"/>
    <mergeCell ref="A22:B22"/>
    <mergeCell ref="K22:L22"/>
    <mergeCell ref="A23:B23"/>
    <mergeCell ref="J23:J24"/>
    <mergeCell ref="K23:L23"/>
    <mergeCell ref="A24:B24"/>
    <mergeCell ref="K24:L24"/>
    <mergeCell ref="A19:B19"/>
    <mergeCell ref="K19:L19"/>
    <mergeCell ref="A20:B20"/>
    <mergeCell ref="J20:J21"/>
    <mergeCell ref="K20:L20"/>
    <mergeCell ref="A21:B21"/>
    <mergeCell ref="K21:L21"/>
    <mergeCell ref="A16:B16"/>
    <mergeCell ref="K16:L16"/>
    <mergeCell ref="A17:B17"/>
    <mergeCell ref="J17:J18"/>
    <mergeCell ref="K17:L17"/>
    <mergeCell ref="A18:B18"/>
    <mergeCell ref="K18:L18"/>
    <mergeCell ref="A13:B13"/>
    <mergeCell ref="K13:L13"/>
    <mergeCell ref="A14:B14"/>
    <mergeCell ref="J14:J15"/>
    <mergeCell ref="K14:L14"/>
    <mergeCell ref="A15:B15"/>
    <mergeCell ref="K15:L15"/>
    <mergeCell ref="A10:B10"/>
    <mergeCell ref="K10:L10"/>
    <mergeCell ref="A11:B11"/>
    <mergeCell ref="J11:J12"/>
    <mergeCell ref="K11:L11"/>
    <mergeCell ref="A12:B12"/>
    <mergeCell ref="K12:L12"/>
    <mergeCell ref="B1:J1"/>
    <mergeCell ref="J5:J6"/>
    <mergeCell ref="K5:L6"/>
    <mergeCell ref="K7:L7"/>
    <mergeCell ref="A8:B8"/>
    <mergeCell ref="J8:J9"/>
    <mergeCell ref="K8:L8"/>
    <mergeCell ref="A9:B9"/>
    <mergeCell ref="K9:L9"/>
  </mergeCells>
  <phoneticPr fontId="2"/>
  <conditionalFormatting sqref="C8:I9 C11:I12 C14:I15 C17:I18 C20:I21 C23:I24 C26:I27 C29:I30 C32:I33">
    <cfRule type="containsBlanks" dxfId="4" priority="2">
      <formula>LEN(TRIM(C8))=0</formula>
    </cfRule>
  </conditionalFormatting>
  <conditionalFormatting sqref="B1:J1">
    <cfRule type="containsBlanks" dxfId="3" priority="1">
      <formula>LEN(TRIM(B1))=0</formula>
    </cfRule>
  </conditionalFormatting>
  <dataValidations count="3">
    <dataValidation imeMode="halfAlpha" allowBlank="1" showInputMessage="1" showErrorMessage="1" sqref="C9:I9 C12:I12 C15:I15 C18:I18 C21:I21 C24:I24 C27:I27 C30:I30 C33:I33"/>
    <dataValidation imeMode="hiragana" allowBlank="1" showInputMessage="1" showErrorMessage="1" sqref="B1:J1"/>
    <dataValidation type="list" allowBlank="1" showInputMessage="1" showErrorMessage="1" sqref="C8:I8 C11:I11 C14:I14 C17:I17 C20:I20 C23:I23 C26:I26 C29:I29 C32:I32">
      <formula1>"〇"</formula1>
    </dataValidation>
  </dataValidations>
  <pageMargins left="0.70866141732283472" right="0.70866141732283472" top="0.74803149606299213" bottom="0.74803149606299213" header="0.31496062992125984" footer="0.31496062992125984"/>
  <pageSetup paperSize="9" scale="2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55"/>
  <sheetViews>
    <sheetView view="pageBreakPreview" topLeftCell="A4" zoomScale="40" zoomScaleNormal="40" zoomScaleSheetLayoutView="40" workbookViewId="0">
      <selection activeCell="O2" sqref="O2"/>
    </sheetView>
  </sheetViews>
  <sheetFormatPr defaultRowHeight="18.75" x14ac:dyDescent="0.4"/>
  <cols>
    <col min="1" max="1" width="31.125" style="27" customWidth="1"/>
    <col min="2" max="8" width="11.25" style="27" customWidth="1"/>
    <col min="9" max="9" width="13.75" style="27" customWidth="1"/>
    <col min="10" max="10" width="15" style="27" customWidth="1"/>
    <col min="11" max="11" width="14.125" style="27" customWidth="1"/>
    <col min="12" max="13" width="15.875" style="27" customWidth="1"/>
    <col min="14" max="14" width="26.625" style="27" customWidth="1"/>
    <col min="15" max="15" width="9" style="27" customWidth="1"/>
    <col min="16" max="16384" width="9" style="27"/>
  </cols>
  <sheetData>
    <row r="1" spans="1:14" ht="35.25" customHeight="1" x14ac:dyDescent="0.4">
      <c r="A1" s="15"/>
      <c r="B1" s="15"/>
      <c r="C1" s="15"/>
      <c r="D1" s="15"/>
      <c r="E1" s="15"/>
      <c r="F1" s="15"/>
      <c r="G1" s="15"/>
      <c r="H1" s="15"/>
      <c r="I1" s="15"/>
      <c r="J1" s="18"/>
      <c r="K1" s="18"/>
      <c r="L1" s="15"/>
      <c r="M1" s="15"/>
      <c r="N1" s="53" t="s">
        <v>61</v>
      </c>
    </row>
    <row r="2" spans="1:14" ht="46.5" customHeight="1" x14ac:dyDescent="0.4">
      <c r="A2" s="15"/>
      <c r="B2" s="15"/>
      <c r="C2" s="15"/>
      <c r="D2" s="15"/>
      <c r="E2" s="15"/>
      <c r="F2" s="15"/>
      <c r="G2" s="15"/>
      <c r="H2" s="15"/>
      <c r="I2" s="15"/>
      <c r="J2" s="18"/>
      <c r="K2" s="15"/>
      <c r="L2" s="242">
        <v>45184</v>
      </c>
      <c r="M2" s="242"/>
      <c r="N2" s="242"/>
    </row>
    <row r="3" spans="1:14" ht="45" customHeight="1" x14ac:dyDescent="0.4">
      <c r="A3" s="9" t="s">
        <v>56</v>
      </c>
      <c r="B3" s="9"/>
      <c r="C3" s="37"/>
      <c r="D3" s="37"/>
      <c r="E3" s="37"/>
      <c r="F3" s="37"/>
      <c r="G3" s="37"/>
      <c r="H3" s="37"/>
      <c r="I3" s="37"/>
      <c r="J3" s="18"/>
      <c r="K3" s="15"/>
      <c r="L3" s="42"/>
      <c r="M3" s="42"/>
      <c r="N3" s="42"/>
    </row>
    <row r="4" spans="1:14" ht="31.5" customHeight="1" x14ac:dyDescent="0.4">
      <c r="A4" s="37"/>
      <c r="B4" s="37"/>
      <c r="C4" s="37"/>
      <c r="D4" s="37"/>
      <c r="E4" s="37"/>
      <c r="F4" s="37"/>
      <c r="G4" s="37"/>
      <c r="H4" s="37"/>
      <c r="I4" s="37"/>
      <c r="J4" s="37"/>
      <c r="K4" s="37"/>
      <c r="L4" s="42"/>
      <c r="M4" s="42"/>
      <c r="N4" s="42"/>
    </row>
    <row r="5" spans="1:14" ht="39.75" customHeight="1" x14ac:dyDescent="0.4">
      <c r="A5" s="37"/>
      <c r="B5" s="37"/>
      <c r="C5" s="37"/>
      <c r="D5" s="37"/>
      <c r="E5" s="37"/>
      <c r="F5" s="37"/>
      <c r="G5" s="37"/>
      <c r="H5" s="37"/>
      <c r="I5" s="41" t="s">
        <v>84</v>
      </c>
      <c r="J5" s="17"/>
      <c r="K5" s="205" t="str">
        <f>IF('【記載例】様式２　実績報告'!B1="","",'【記載例】様式２　実績報告'!B1)</f>
        <v>八千代市保健センタークリニック</v>
      </c>
      <c r="L5" s="205"/>
      <c r="M5" s="205"/>
      <c r="N5" s="205"/>
    </row>
    <row r="6" spans="1:14" ht="39.75" customHeight="1" x14ac:dyDescent="0.4">
      <c r="A6" s="37"/>
      <c r="B6" s="37"/>
      <c r="C6" s="37"/>
      <c r="D6" s="37"/>
      <c r="E6" s="37"/>
      <c r="F6" s="37"/>
      <c r="G6" s="37"/>
      <c r="H6" s="37"/>
      <c r="I6" s="41" t="s">
        <v>59</v>
      </c>
      <c r="J6" s="17"/>
      <c r="K6" s="243" t="s">
        <v>99</v>
      </c>
      <c r="L6" s="243"/>
      <c r="M6" s="243"/>
      <c r="N6" s="243"/>
    </row>
    <row r="7" spans="1:14" ht="39.75" customHeight="1" x14ac:dyDescent="0.4">
      <c r="A7" s="37"/>
      <c r="B7" s="37"/>
      <c r="C7" s="37"/>
      <c r="D7" s="37"/>
      <c r="E7" s="37"/>
      <c r="F7" s="37"/>
      <c r="G7" s="37"/>
      <c r="H7" s="37"/>
      <c r="I7" s="41" t="s">
        <v>10</v>
      </c>
      <c r="J7" s="17"/>
      <c r="K7" s="243" t="s">
        <v>86</v>
      </c>
      <c r="L7" s="243"/>
      <c r="M7" s="243"/>
      <c r="N7" s="243"/>
    </row>
    <row r="8" spans="1:14" ht="33.75" customHeight="1" x14ac:dyDescent="0.4">
      <c r="A8" s="37"/>
      <c r="B8" s="37"/>
      <c r="C8" s="37"/>
      <c r="D8" s="37"/>
      <c r="E8" s="37"/>
      <c r="F8" s="37"/>
      <c r="G8" s="37"/>
      <c r="H8" s="37"/>
      <c r="I8" s="37"/>
      <c r="J8" s="37"/>
      <c r="K8" s="37"/>
      <c r="L8" s="37"/>
      <c r="M8" s="37"/>
      <c r="N8" s="37"/>
    </row>
    <row r="9" spans="1:14" ht="18" customHeight="1" x14ac:dyDescent="0.4">
      <c r="A9" s="7"/>
      <c r="B9" s="7"/>
      <c r="C9" s="7"/>
      <c r="D9" s="7"/>
      <c r="E9" s="7"/>
      <c r="F9" s="7"/>
      <c r="G9" s="7"/>
      <c r="H9" s="7"/>
      <c r="I9" s="7"/>
      <c r="J9" s="7"/>
      <c r="K9" s="7"/>
      <c r="L9" s="7"/>
      <c r="M9" s="7"/>
      <c r="N9" s="7"/>
    </row>
    <row r="10" spans="1:14" ht="56.25" customHeight="1" x14ac:dyDescent="0.4">
      <c r="A10" s="203" t="s">
        <v>60</v>
      </c>
      <c r="B10" s="203"/>
      <c r="C10" s="203"/>
      <c r="D10" s="203"/>
      <c r="E10" s="203"/>
      <c r="F10" s="203"/>
      <c r="G10" s="203"/>
      <c r="H10" s="203"/>
      <c r="I10" s="203"/>
      <c r="J10" s="203"/>
      <c r="K10" s="203"/>
      <c r="L10" s="203"/>
      <c r="M10" s="203"/>
      <c r="N10" s="203"/>
    </row>
    <row r="11" spans="1:14" ht="4.5" customHeight="1" x14ac:dyDescent="0.4">
      <c r="A11" s="7"/>
      <c r="B11" s="7"/>
      <c r="C11" s="7"/>
      <c r="D11" s="7"/>
      <c r="E11" s="7"/>
      <c r="F11" s="7"/>
      <c r="G11" s="7"/>
      <c r="H11" s="7"/>
      <c r="I11" s="7"/>
      <c r="J11" s="7"/>
      <c r="K11" s="7"/>
      <c r="L11" s="7"/>
      <c r="M11" s="7"/>
      <c r="N11" s="7"/>
    </row>
    <row r="12" spans="1:14" ht="14.25" customHeight="1" x14ac:dyDescent="0.4">
      <c r="A12" s="7"/>
      <c r="B12" s="7"/>
      <c r="C12" s="7"/>
      <c r="D12" s="7"/>
      <c r="E12" s="7"/>
      <c r="F12" s="7"/>
      <c r="G12" s="7"/>
      <c r="H12" s="7"/>
      <c r="I12" s="7"/>
      <c r="J12" s="7"/>
      <c r="K12" s="7"/>
      <c r="L12" s="7"/>
      <c r="M12" s="7"/>
      <c r="N12" s="7"/>
    </row>
    <row r="13" spans="1:14" ht="14.25" customHeight="1" x14ac:dyDescent="0.4">
      <c r="A13" s="7"/>
      <c r="B13" s="7"/>
      <c r="C13" s="7"/>
      <c r="D13" s="7"/>
      <c r="E13" s="7"/>
      <c r="F13" s="7"/>
      <c r="G13" s="7"/>
      <c r="H13" s="7"/>
      <c r="I13" s="7"/>
      <c r="J13" s="7"/>
      <c r="K13" s="7"/>
      <c r="L13" s="7"/>
      <c r="M13" s="7"/>
      <c r="N13" s="7"/>
    </row>
    <row r="14" spans="1:14" ht="75" customHeight="1" x14ac:dyDescent="0.4">
      <c r="A14" s="204" t="str">
        <f>TEXT('【記載例】様式２　実績報告'!C7,"  　ggge年m月d日から")&amp;TEXT('【記載例】様式２　実績報告'!I31,"m月d日の期間において、別紙報告書のとおりコロナウイルスワクチンの接種を実施したため、以下のとおり申請，請求及び報告する。")</f>
        <v xml:space="preserve">   令和5年7月3日から9月3日の期間において,別紙報告書のとおりコロナウイルスワクチンの接種を実施したため,以下のとおり申請,請求及び報告する.</v>
      </c>
      <c r="B14" s="204"/>
      <c r="C14" s="204"/>
      <c r="D14" s="204"/>
      <c r="E14" s="204"/>
      <c r="F14" s="204"/>
      <c r="G14" s="204"/>
      <c r="H14" s="204"/>
      <c r="I14" s="204"/>
      <c r="J14" s="204"/>
      <c r="K14" s="204"/>
      <c r="L14" s="204"/>
      <c r="M14" s="204"/>
      <c r="N14" s="204"/>
    </row>
    <row r="15" spans="1:14" x14ac:dyDescent="0.4">
      <c r="C15" s="5"/>
      <c r="D15" s="5"/>
      <c r="E15" s="5"/>
      <c r="F15" s="5"/>
      <c r="G15" s="5"/>
      <c r="H15" s="5"/>
      <c r="I15" s="5"/>
    </row>
    <row r="16" spans="1:14" x14ac:dyDescent="0.4">
      <c r="C16" s="2"/>
      <c r="D16" s="1"/>
      <c r="E16" s="1"/>
      <c r="F16" s="3"/>
      <c r="G16" s="3"/>
      <c r="H16" s="4"/>
      <c r="I16" s="4"/>
    </row>
    <row r="17" spans="1:15" ht="57" customHeight="1" x14ac:dyDescent="0.9">
      <c r="C17" s="149" t="s">
        <v>63</v>
      </c>
      <c r="D17" s="149"/>
      <c r="E17" s="149"/>
      <c r="F17" s="148">
        <f>I37</f>
        <v>2000000</v>
      </c>
      <c r="G17" s="148"/>
      <c r="H17" s="148"/>
      <c r="I17" s="148"/>
      <c r="J17" s="148"/>
      <c r="K17" s="148"/>
      <c r="L17" s="148"/>
      <c r="M17" s="6"/>
    </row>
    <row r="19" spans="1:15" ht="18" customHeight="1" x14ac:dyDescent="0.4"/>
    <row r="20" spans="1:15" ht="29.25" customHeight="1" x14ac:dyDescent="0.4">
      <c r="A20" s="15" t="s">
        <v>11</v>
      </c>
      <c r="B20" s="15"/>
      <c r="C20" s="15"/>
      <c r="D20" s="15"/>
      <c r="E20" s="15"/>
      <c r="F20" s="15"/>
      <c r="G20" s="15"/>
      <c r="H20" s="15"/>
      <c r="I20" s="15"/>
      <c r="J20" s="15"/>
      <c r="K20" s="15"/>
      <c r="L20" s="15"/>
      <c r="M20" s="15"/>
      <c r="N20" s="15"/>
    </row>
    <row r="21" spans="1:15" ht="1.5" customHeight="1" x14ac:dyDescent="0.4">
      <c r="A21" s="15"/>
      <c r="B21" s="15"/>
      <c r="C21" s="15"/>
      <c r="D21" s="15"/>
      <c r="E21" s="15"/>
      <c r="F21" s="15"/>
      <c r="G21" s="15"/>
      <c r="H21" s="15"/>
      <c r="I21" s="15"/>
      <c r="J21" s="15"/>
      <c r="K21" s="15"/>
      <c r="L21" s="15"/>
      <c r="M21" s="15"/>
      <c r="N21" s="37"/>
    </row>
    <row r="22" spans="1:15" ht="35.25" x14ac:dyDescent="0.4">
      <c r="A22" s="37" t="str">
        <f>TEXT('【記載例】様式２　実績報告'!C7,"ggge年m月d日から")&amp;TEXT('【記載例】様式２　実績報告'!I31,"m月d日の間で、")</f>
        <v>令和5年7月3日から9月3日の間で,</v>
      </c>
      <c r="B22" s="37"/>
      <c r="C22" s="37"/>
      <c r="D22" s="37"/>
      <c r="E22" s="37"/>
      <c r="F22" s="15"/>
      <c r="G22" s="15"/>
      <c r="H22" s="15"/>
      <c r="I22" s="15"/>
      <c r="J22" s="15"/>
      <c r="K22" s="15"/>
      <c r="L22" s="15"/>
      <c r="M22" s="15"/>
      <c r="N22" s="37"/>
    </row>
    <row r="23" spans="1:15" ht="38.25" x14ac:dyDescent="0.4">
      <c r="A23" s="37" t="s">
        <v>42</v>
      </c>
      <c r="B23" s="37"/>
      <c r="C23" s="37"/>
      <c r="D23" s="37"/>
      <c r="E23" s="156">
        <f>COUNTIFS('【記載例】様式２　実績報告'!N:N,"〇")</f>
        <v>5</v>
      </c>
      <c r="F23" s="156"/>
      <c r="G23" s="60" t="s">
        <v>53</v>
      </c>
      <c r="H23" s="37" t="s">
        <v>27</v>
      </c>
      <c r="J23" s="37"/>
      <c r="K23" s="37"/>
      <c r="L23" s="37"/>
      <c r="M23" s="37"/>
      <c r="N23" s="37"/>
    </row>
    <row r="24" spans="1:15" ht="35.25" x14ac:dyDescent="0.4">
      <c r="A24" s="36" t="s">
        <v>41</v>
      </c>
      <c r="B24" s="37"/>
      <c r="C24" s="37"/>
      <c r="D24" s="37"/>
      <c r="E24" s="37"/>
      <c r="F24" s="15"/>
      <c r="G24" s="34"/>
      <c r="H24" s="37"/>
      <c r="J24" s="37"/>
      <c r="K24" s="37"/>
      <c r="L24" s="37"/>
      <c r="M24" s="37"/>
      <c r="N24" s="37"/>
    </row>
    <row r="25" spans="1:15" ht="31.5" customHeight="1" x14ac:dyDescent="0.4">
      <c r="A25" s="15"/>
      <c r="B25" s="15"/>
      <c r="C25" s="15"/>
      <c r="D25" s="15"/>
      <c r="E25" s="15"/>
      <c r="F25" s="15"/>
      <c r="G25" s="15"/>
      <c r="H25" s="15"/>
      <c r="I25" s="15"/>
      <c r="J25" s="15"/>
      <c r="K25" s="15"/>
      <c r="L25" s="15"/>
      <c r="M25" s="15"/>
      <c r="N25" s="15"/>
      <c r="O25" s="8"/>
    </row>
    <row r="26" spans="1:15" ht="28.5" customHeight="1" x14ac:dyDescent="0.4">
      <c r="B26" s="14"/>
      <c r="C26" s="14"/>
      <c r="D26" s="58"/>
      <c r="E26" s="176" t="s">
        <v>57</v>
      </c>
      <c r="F26" s="190" t="s">
        <v>9</v>
      </c>
      <c r="G26" s="191"/>
      <c r="H26" s="192"/>
      <c r="I26" s="196" t="s">
        <v>22</v>
      </c>
      <c r="J26" s="197"/>
      <c r="K26" s="197"/>
      <c r="L26" s="198"/>
    </row>
    <row r="27" spans="1:15" ht="28.5" customHeight="1" x14ac:dyDescent="0.4">
      <c r="B27" s="14"/>
      <c r="C27" s="14"/>
      <c r="D27" s="59"/>
      <c r="E27" s="177"/>
      <c r="F27" s="193" t="s">
        <v>21</v>
      </c>
      <c r="G27" s="194"/>
      <c r="H27" s="195"/>
      <c r="I27" s="199" t="s">
        <v>26</v>
      </c>
      <c r="J27" s="200"/>
      <c r="K27" s="200"/>
      <c r="L27" s="201"/>
    </row>
    <row r="28" spans="1:15" ht="43.5" customHeight="1" x14ac:dyDescent="0.4">
      <c r="B28" s="163">
        <f>'【記載例】様式２　実績報告'!C7</f>
        <v>45110</v>
      </c>
      <c r="C28" s="164"/>
      <c r="D28" s="164"/>
      <c r="E28" s="61" t="str">
        <f>IF('【記載例】様式２　実績報告'!N8="〇","〇","")</f>
        <v>〇</v>
      </c>
      <c r="F28" s="170">
        <f>'【記載例】様式２　実績報告'!J8</f>
        <v>200</v>
      </c>
      <c r="G28" s="171"/>
      <c r="H28" s="172"/>
      <c r="I28" s="187">
        <f>IF(AND(F28&gt;=100,E28="〇"),F28*2000,0)</f>
        <v>400000</v>
      </c>
      <c r="J28" s="188"/>
      <c r="K28" s="188"/>
      <c r="L28" s="189"/>
    </row>
    <row r="29" spans="1:15" ht="43.5" customHeight="1" x14ac:dyDescent="0.4">
      <c r="B29" s="163">
        <f t="shared" ref="B29:B34" si="0">B28+7</f>
        <v>45117</v>
      </c>
      <c r="C29" s="164"/>
      <c r="D29" s="164"/>
      <c r="E29" s="61" t="str">
        <f>IF('【記載例】様式２　実績報告'!N11="〇","〇","")</f>
        <v>〇</v>
      </c>
      <c r="F29" s="170">
        <f>'【記載例】様式２　実績報告'!J11</f>
        <v>100</v>
      </c>
      <c r="G29" s="171"/>
      <c r="H29" s="172"/>
      <c r="I29" s="187">
        <f t="shared" ref="I29:I36" si="1">IF(AND(F29&gt;=100,E29="〇"),F29*2000,0)</f>
        <v>200000</v>
      </c>
      <c r="J29" s="188"/>
      <c r="K29" s="188"/>
      <c r="L29" s="189"/>
    </row>
    <row r="30" spans="1:15" ht="43.5" customHeight="1" x14ac:dyDescent="0.4">
      <c r="B30" s="163">
        <f t="shared" si="0"/>
        <v>45124</v>
      </c>
      <c r="C30" s="164"/>
      <c r="D30" s="164"/>
      <c r="E30" s="61" t="str">
        <f>IF('【記載例】様式２　実績報告'!N14="〇","〇","")</f>
        <v>〇</v>
      </c>
      <c r="F30" s="170">
        <f>'【記載例】様式２　実績報告'!J14</f>
        <v>500</v>
      </c>
      <c r="G30" s="171"/>
      <c r="H30" s="172"/>
      <c r="I30" s="187">
        <f t="shared" si="1"/>
        <v>1000000</v>
      </c>
      <c r="J30" s="188"/>
      <c r="K30" s="188"/>
      <c r="L30" s="189"/>
    </row>
    <row r="31" spans="1:15" ht="43.5" customHeight="1" x14ac:dyDescent="0.4">
      <c r="B31" s="163">
        <f t="shared" si="0"/>
        <v>45131</v>
      </c>
      <c r="C31" s="164"/>
      <c r="D31" s="164"/>
      <c r="E31" s="61" t="str">
        <f>IF('【記載例】様式２　実績報告'!N17="〇","〇","")</f>
        <v/>
      </c>
      <c r="F31" s="170">
        <f>'【記載例】様式２　実績報告'!J17</f>
        <v>10</v>
      </c>
      <c r="G31" s="171"/>
      <c r="H31" s="172"/>
      <c r="I31" s="187">
        <f t="shared" si="1"/>
        <v>0</v>
      </c>
      <c r="J31" s="188"/>
      <c r="K31" s="188"/>
      <c r="L31" s="189"/>
    </row>
    <row r="32" spans="1:15" ht="43.5" customHeight="1" x14ac:dyDescent="0.4">
      <c r="B32" s="163">
        <f t="shared" si="0"/>
        <v>45138</v>
      </c>
      <c r="C32" s="164"/>
      <c r="D32" s="164"/>
      <c r="E32" s="61" t="str">
        <f>IF('【記載例】様式２　実績報告'!N20="〇","〇","")</f>
        <v>〇</v>
      </c>
      <c r="F32" s="170">
        <f>'【記載例】様式２　実績報告'!J20</f>
        <v>100</v>
      </c>
      <c r="G32" s="171"/>
      <c r="H32" s="172"/>
      <c r="I32" s="187">
        <f t="shared" si="1"/>
        <v>200000</v>
      </c>
      <c r="J32" s="188"/>
      <c r="K32" s="188"/>
      <c r="L32" s="189"/>
    </row>
    <row r="33" spans="1:14" ht="43.5" customHeight="1" x14ac:dyDescent="0.4">
      <c r="B33" s="163">
        <f t="shared" si="0"/>
        <v>45145</v>
      </c>
      <c r="C33" s="164"/>
      <c r="D33" s="164"/>
      <c r="E33" s="61" t="str">
        <f>IF('【記載例】様式２　実績報告'!N23="〇","〇","")</f>
        <v/>
      </c>
      <c r="F33" s="170">
        <f>'【記載例】様式２　実績報告'!J23</f>
        <v>100</v>
      </c>
      <c r="G33" s="171"/>
      <c r="H33" s="172"/>
      <c r="I33" s="187">
        <f t="shared" si="1"/>
        <v>0</v>
      </c>
      <c r="J33" s="188"/>
      <c r="K33" s="188"/>
      <c r="L33" s="189"/>
    </row>
    <row r="34" spans="1:14" ht="43.5" customHeight="1" x14ac:dyDescent="0.4">
      <c r="B34" s="163">
        <f t="shared" si="0"/>
        <v>45152</v>
      </c>
      <c r="C34" s="164"/>
      <c r="D34" s="164"/>
      <c r="E34" s="61" t="str">
        <f>IF('【記載例】様式２　実績報告'!N26="〇","〇","")</f>
        <v/>
      </c>
      <c r="F34" s="170">
        <f>'【記載例】様式２　実績報告'!J26</f>
        <v>50</v>
      </c>
      <c r="G34" s="171"/>
      <c r="H34" s="172"/>
      <c r="I34" s="187">
        <f t="shared" si="1"/>
        <v>0</v>
      </c>
      <c r="J34" s="188"/>
      <c r="K34" s="188"/>
      <c r="L34" s="189"/>
    </row>
    <row r="35" spans="1:14" ht="43.5" customHeight="1" x14ac:dyDescent="0.4">
      <c r="B35" s="151">
        <f>B34+7</f>
        <v>45159</v>
      </c>
      <c r="C35" s="152"/>
      <c r="D35" s="152"/>
      <c r="E35" s="61" t="str">
        <f>IF('【記載例】様式２　実績報告'!N29="〇","〇","")</f>
        <v>〇</v>
      </c>
      <c r="F35" s="170">
        <f>'【記載例】様式２　実績報告'!J29</f>
        <v>100</v>
      </c>
      <c r="G35" s="171"/>
      <c r="H35" s="172"/>
      <c r="I35" s="153">
        <f t="shared" si="1"/>
        <v>200000</v>
      </c>
      <c r="J35" s="154"/>
      <c r="K35" s="154"/>
      <c r="L35" s="155"/>
    </row>
    <row r="36" spans="1:14" ht="43.5" customHeight="1" thickBot="1" x14ac:dyDescent="0.45">
      <c r="B36" s="165">
        <f>B35+7</f>
        <v>45166</v>
      </c>
      <c r="C36" s="166"/>
      <c r="D36" s="166"/>
      <c r="E36" s="62" t="str">
        <f>IF('【記載例】様式２　実績報告'!N32="〇","〇","")</f>
        <v/>
      </c>
      <c r="F36" s="173">
        <f>'【記載例】様式２　実績報告'!J32</f>
        <v>200</v>
      </c>
      <c r="G36" s="174"/>
      <c r="H36" s="175"/>
      <c r="I36" s="157">
        <f t="shared" si="1"/>
        <v>0</v>
      </c>
      <c r="J36" s="158"/>
      <c r="K36" s="158"/>
      <c r="L36" s="159"/>
    </row>
    <row r="37" spans="1:14" ht="43.5" customHeight="1" thickTop="1" x14ac:dyDescent="0.4">
      <c r="B37" s="184" t="s">
        <v>58</v>
      </c>
      <c r="C37" s="185"/>
      <c r="D37" s="185"/>
      <c r="E37" s="186"/>
      <c r="F37" s="167">
        <f>SUMIFS(F28:F36,F28:F36,"&gt;=100",E28:E36,"〇")</f>
        <v>1000</v>
      </c>
      <c r="G37" s="168"/>
      <c r="H37" s="169"/>
      <c r="I37" s="244">
        <f>SUM(I28:L36)</f>
        <v>2000000</v>
      </c>
      <c r="J37" s="245"/>
      <c r="K37" s="245"/>
      <c r="L37" s="246"/>
    </row>
    <row r="38" spans="1:14" ht="27.75" customHeight="1" x14ac:dyDescent="0.4">
      <c r="A38" s="36"/>
      <c r="B38" s="37"/>
      <c r="C38" s="37"/>
      <c r="D38" s="37"/>
      <c r="E38" s="37"/>
      <c r="F38" s="182"/>
      <c r="G38" s="182"/>
      <c r="H38" s="182"/>
      <c r="I38" s="182"/>
      <c r="J38" s="182"/>
      <c r="K38" s="182"/>
      <c r="L38" s="183"/>
      <c r="M38" s="39"/>
      <c r="N38" s="40"/>
    </row>
    <row r="39" spans="1:14" ht="35.25" x14ac:dyDescent="0.4">
      <c r="A39" s="15" t="s">
        <v>43</v>
      </c>
      <c r="B39" s="15"/>
      <c r="C39" s="15"/>
      <c r="D39" s="15"/>
      <c r="E39" s="15"/>
      <c r="F39" s="15"/>
      <c r="G39" s="15"/>
      <c r="H39" s="15"/>
      <c r="I39" s="15"/>
      <c r="J39" s="37"/>
      <c r="K39" s="37"/>
      <c r="L39" s="37"/>
      <c r="M39" s="37"/>
      <c r="N39" s="38"/>
    </row>
    <row r="40" spans="1:14" ht="39" customHeight="1" x14ac:dyDescent="0.4">
      <c r="A40" s="15"/>
      <c r="B40" s="146" t="s">
        <v>44</v>
      </c>
      <c r="C40" s="146"/>
      <c r="D40" s="247" t="s">
        <v>87</v>
      </c>
      <c r="E40" s="247"/>
      <c r="F40" s="247"/>
      <c r="G40" s="247"/>
      <c r="H40" s="247"/>
      <c r="I40" s="247"/>
      <c r="J40" s="247"/>
      <c r="K40" s="247"/>
      <c r="L40" s="247"/>
    </row>
    <row r="41" spans="1:14" ht="39" customHeight="1" x14ac:dyDescent="0.4">
      <c r="A41" s="15"/>
      <c r="B41" s="146" t="s">
        <v>45</v>
      </c>
      <c r="C41" s="146"/>
      <c r="D41" s="247" t="s">
        <v>88</v>
      </c>
      <c r="E41" s="247"/>
      <c r="F41" s="247"/>
      <c r="G41" s="247"/>
      <c r="H41" s="247"/>
      <c r="I41" s="247"/>
      <c r="J41" s="247"/>
      <c r="K41" s="247"/>
      <c r="L41" s="247"/>
    </row>
    <row r="42" spans="1:14" ht="39" customHeight="1" x14ac:dyDescent="0.4">
      <c r="A42" s="15"/>
      <c r="B42" s="146" t="s">
        <v>46</v>
      </c>
      <c r="C42" s="146"/>
      <c r="D42" s="247" t="s">
        <v>88</v>
      </c>
      <c r="E42" s="247"/>
      <c r="F42" s="247"/>
      <c r="G42" s="247"/>
      <c r="H42" s="247"/>
      <c r="I42" s="247"/>
      <c r="J42" s="247"/>
      <c r="K42" s="247"/>
      <c r="L42" s="247"/>
    </row>
    <row r="43" spans="1:14" ht="39" customHeight="1" x14ac:dyDescent="0.4">
      <c r="A43" s="15"/>
      <c r="B43" s="146" t="s">
        <v>47</v>
      </c>
      <c r="C43" s="146"/>
      <c r="D43" s="247" t="s">
        <v>87</v>
      </c>
      <c r="E43" s="247"/>
      <c r="F43" s="247"/>
      <c r="G43" s="247"/>
      <c r="H43" s="247"/>
      <c r="I43" s="247"/>
      <c r="J43" s="247"/>
      <c r="K43" s="247"/>
      <c r="L43" s="247"/>
    </row>
    <row r="44" spans="1:14" ht="39" customHeight="1" x14ac:dyDescent="0.4">
      <c r="A44" s="15"/>
      <c r="B44" s="146" t="s">
        <v>48</v>
      </c>
      <c r="C44" s="146"/>
      <c r="D44" s="247" t="s">
        <v>88</v>
      </c>
      <c r="E44" s="247"/>
      <c r="F44" s="247"/>
      <c r="G44" s="247"/>
      <c r="H44" s="247"/>
      <c r="I44" s="247"/>
      <c r="J44" s="247"/>
      <c r="K44" s="247"/>
      <c r="L44" s="247"/>
    </row>
    <row r="45" spans="1:14" ht="39" customHeight="1" x14ac:dyDescent="0.4">
      <c r="A45" s="15"/>
      <c r="B45" s="146" t="s">
        <v>49</v>
      </c>
      <c r="C45" s="146"/>
      <c r="D45" s="247" t="s">
        <v>88</v>
      </c>
      <c r="E45" s="247"/>
      <c r="F45" s="247"/>
      <c r="G45" s="247"/>
      <c r="H45" s="247"/>
      <c r="I45" s="247"/>
      <c r="J45" s="247"/>
      <c r="K45" s="247"/>
      <c r="L45" s="247"/>
    </row>
    <row r="46" spans="1:14" ht="39" customHeight="1" x14ac:dyDescent="0.4">
      <c r="A46" s="15"/>
      <c r="B46" s="146" t="s">
        <v>50</v>
      </c>
      <c r="C46" s="146"/>
      <c r="D46" s="247" t="s">
        <v>89</v>
      </c>
      <c r="E46" s="247"/>
      <c r="F46" s="247"/>
      <c r="G46" s="247"/>
      <c r="H46" s="247"/>
      <c r="I46" s="247"/>
      <c r="J46" s="247"/>
      <c r="K46" s="247"/>
      <c r="L46" s="247"/>
    </row>
    <row r="47" spans="1:14" ht="35.25" x14ac:dyDescent="0.4">
      <c r="A47" s="15"/>
      <c r="B47" s="251" t="s">
        <v>8</v>
      </c>
      <c r="C47" s="251"/>
      <c r="D47" s="251"/>
      <c r="E47" s="251"/>
      <c r="F47" s="251"/>
      <c r="G47" s="251"/>
      <c r="H47" s="251"/>
      <c r="I47" s="251"/>
      <c r="J47" s="251"/>
      <c r="K47" s="251"/>
      <c r="L47" s="251"/>
    </row>
    <row r="48" spans="1:14" ht="21.75" customHeight="1" x14ac:dyDescent="0.4">
      <c r="A48" s="15"/>
      <c r="B48" s="251"/>
      <c r="C48" s="251"/>
      <c r="D48" s="251"/>
      <c r="E48" s="251"/>
      <c r="F48" s="251"/>
      <c r="G48" s="251"/>
      <c r="H48" s="251"/>
      <c r="I48" s="251"/>
      <c r="J48" s="251"/>
      <c r="K48" s="251"/>
      <c r="L48" s="251"/>
    </row>
    <row r="49" spans="1:14" ht="19.5" customHeight="1" x14ac:dyDescent="0.4">
      <c r="A49" s="15"/>
      <c r="B49" s="63"/>
      <c r="C49" s="63"/>
      <c r="D49" s="63"/>
      <c r="E49" s="63"/>
      <c r="F49" s="63"/>
      <c r="G49" s="63"/>
      <c r="H49" s="63"/>
      <c r="I49" s="63"/>
      <c r="J49" s="63"/>
      <c r="K49" s="63"/>
      <c r="L49" s="63"/>
    </row>
    <row r="50" spans="1:14" ht="42" customHeight="1" x14ac:dyDescent="0.4">
      <c r="A50" s="15" t="s">
        <v>62</v>
      </c>
      <c r="B50" s="15"/>
      <c r="C50" s="64"/>
      <c r="D50" s="64"/>
      <c r="E50" s="64"/>
      <c r="F50" s="64"/>
      <c r="G50" s="64"/>
      <c r="H50" s="64"/>
      <c r="I50" s="64"/>
      <c r="J50" s="64"/>
      <c r="K50" s="64"/>
      <c r="L50" s="64"/>
      <c r="M50" s="64"/>
      <c r="N50" s="64"/>
    </row>
    <row r="51" spans="1:14" ht="45.75" customHeight="1" x14ac:dyDescent="0.4">
      <c r="A51" s="65" t="s">
        <v>13</v>
      </c>
      <c r="B51" s="248" t="s">
        <v>90</v>
      </c>
      <c r="C51" s="248"/>
      <c r="D51" s="248"/>
      <c r="E51" s="248"/>
      <c r="F51" s="248"/>
      <c r="G51" s="248"/>
      <c r="H51" s="248"/>
      <c r="I51" s="249" t="s">
        <v>14</v>
      </c>
      <c r="J51" s="249"/>
      <c r="K51" s="249"/>
      <c r="L51" s="250" t="s">
        <v>91</v>
      </c>
      <c r="M51" s="250"/>
      <c r="N51" s="250"/>
    </row>
    <row r="52" spans="1:14" ht="45.75" customHeight="1" x14ac:dyDescent="0.4">
      <c r="A52" s="65" t="s">
        <v>15</v>
      </c>
      <c r="B52" s="253" t="s">
        <v>92</v>
      </c>
      <c r="C52" s="253"/>
      <c r="D52" s="253"/>
      <c r="E52" s="253"/>
      <c r="F52" s="253"/>
      <c r="G52" s="253"/>
      <c r="H52" s="253"/>
      <c r="I52" s="249" t="s">
        <v>16</v>
      </c>
      <c r="J52" s="249"/>
      <c r="K52" s="249"/>
      <c r="L52" s="250" t="s">
        <v>93</v>
      </c>
      <c r="M52" s="250"/>
      <c r="N52" s="250"/>
    </row>
    <row r="53" spans="1:14" ht="45.75" customHeight="1" x14ac:dyDescent="0.4">
      <c r="A53" s="65" t="s">
        <v>17</v>
      </c>
      <c r="B53" s="253" t="s">
        <v>94</v>
      </c>
      <c r="C53" s="253"/>
      <c r="D53" s="253"/>
      <c r="E53" s="253"/>
      <c r="F53" s="253"/>
      <c r="G53" s="253"/>
      <c r="H53" s="253"/>
      <c r="I53" s="249" t="s">
        <v>18</v>
      </c>
      <c r="J53" s="249"/>
      <c r="K53" s="249"/>
      <c r="L53" s="250" t="s">
        <v>95</v>
      </c>
      <c r="M53" s="250"/>
      <c r="N53" s="250"/>
    </row>
    <row r="54" spans="1:14" ht="45.75" customHeight="1" x14ac:dyDescent="0.4">
      <c r="A54" s="65" t="s">
        <v>20</v>
      </c>
      <c r="B54" s="252" t="s">
        <v>96</v>
      </c>
      <c r="C54" s="252"/>
      <c r="D54" s="252"/>
      <c r="E54" s="252"/>
      <c r="F54" s="252"/>
      <c r="G54" s="252"/>
      <c r="H54" s="252"/>
      <c r="I54" s="252"/>
      <c r="J54" s="252"/>
      <c r="K54" s="252"/>
      <c r="L54" s="252"/>
      <c r="M54" s="252"/>
      <c r="N54" s="252"/>
    </row>
    <row r="55" spans="1:14" ht="45.75" customHeight="1" x14ac:dyDescent="0.4">
      <c r="A55" s="65" t="s">
        <v>19</v>
      </c>
      <c r="B55" s="252" t="s">
        <v>97</v>
      </c>
      <c r="C55" s="252"/>
      <c r="D55" s="252"/>
      <c r="E55" s="252"/>
      <c r="F55" s="252"/>
      <c r="G55" s="252"/>
      <c r="H55" s="252"/>
      <c r="I55" s="252"/>
      <c r="J55" s="252"/>
      <c r="K55" s="252"/>
      <c r="L55" s="252"/>
      <c r="M55" s="252"/>
      <c r="N55" s="252"/>
    </row>
  </sheetData>
  <sheetProtection sheet="1" objects="1" scenarios="1"/>
  <mergeCells count="72">
    <mergeCell ref="B54:N54"/>
    <mergeCell ref="B55:N55"/>
    <mergeCell ref="B52:H52"/>
    <mergeCell ref="I52:K52"/>
    <mergeCell ref="L52:N52"/>
    <mergeCell ref="B53:H53"/>
    <mergeCell ref="I53:K53"/>
    <mergeCell ref="L53:N53"/>
    <mergeCell ref="B51:H51"/>
    <mergeCell ref="I51:K51"/>
    <mergeCell ref="L51:N51"/>
    <mergeCell ref="B42:C42"/>
    <mergeCell ref="D42:L42"/>
    <mergeCell ref="B43:C43"/>
    <mergeCell ref="D43:L43"/>
    <mergeCell ref="B44:C44"/>
    <mergeCell ref="D44:L44"/>
    <mergeCell ref="B45:C45"/>
    <mergeCell ref="D45:L45"/>
    <mergeCell ref="B46:C46"/>
    <mergeCell ref="D46:L46"/>
    <mergeCell ref="B47:L48"/>
    <mergeCell ref="F38:I38"/>
    <mergeCell ref="J38:L38"/>
    <mergeCell ref="B40:C40"/>
    <mergeCell ref="D40:L40"/>
    <mergeCell ref="B41:C41"/>
    <mergeCell ref="D41:L41"/>
    <mergeCell ref="B36:D36"/>
    <mergeCell ref="F36:H36"/>
    <mergeCell ref="I36:L36"/>
    <mergeCell ref="B37:E37"/>
    <mergeCell ref="F37:H37"/>
    <mergeCell ref="I37:L37"/>
    <mergeCell ref="B34:D34"/>
    <mergeCell ref="F34:H34"/>
    <mergeCell ref="I34:L34"/>
    <mergeCell ref="B35:D35"/>
    <mergeCell ref="F35:H35"/>
    <mergeCell ref="I35:L35"/>
    <mergeCell ref="B32:D32"/>
    <mergeCell ref="F32:H32"/>
    <mergeCell ref="I32:L32"/>
    <mergeCell ref="B33:D33"/>
    <mergeCell ref="F33:H33"/>
    <mergeCell ref="I33:L33"/>
    <mergeCell ref="B30:D30"/>
    <mergeCell ref="F30:H30"/>
    <mergeCell ref="I30:L30"/>
    <mergeCell ref="B31:D31"/>
    <mergeCell ref="F31:H31"/>
    <mergeCell ref="I31:L31"/>
    <mergeCell ref="B28:D28"/>
    <mergeCell ref="F28:H28"/>
    <mergeCell ref="I28:L28"/>
    <mergeCell ref="B29:D29"/>
    <mergeCell ref="F29:H29"/>
    <mergeCell ref="I29:L29"/>
    <mergeCell ref="C17:E17"/>
    <mergeCell ref="F17:L17"/>
    <mergeCell ref="E23:F23"/>
    <mergeCell ref="E26:E27"/>
    <mergeCell ref="F26:H26"/>
    <mergeCell ref="I26:L26"/>
    <mergeCell ref="F27:H27"/>
    <mergeCell ref="I27:L27"/>
    <mergeCell ref="A14:N14"/>
    <mergeCell ref="L2:N2"/>
    <mergeCell ref="K5:N5"/>
    <mergeCell ref="K6:N6"/>
    <mergeCell ref="K7:N7"/>
    <mergeCell ref="A10:N10"/>
  </mergeCells>
  <phoneticPr fontId="2"/>
  <conditionalFormatting sqref="L2:N2 K6:N7 B47:L48 B51:H53 L51:N53 B54:N55 D40:L46">
    <cfRule type="containsBlanks" dxfId="2" priority="2">
      <formula>LEN(TRIM(B2))=0</formula>
    </cfRule>
  </conditionalFormatting>
  <conditionalFormatting sqref="L2:N2">
    <cfRule type="cellIs" dxfId="1" priority="1" operator="equal">
      <formula>0</formula>
    </cfRule>
  </conditionalFormatting>
  <dataValidations count="3">
    <dataValidation imeMode="fullKatakana" allowBlank="1" showInputMessage="1" showErrorMessage="1" sqref="B54:N54"/>
    <dataValidation imeMode="hiragana" allowBlank="1" showInputMessage="1" showErrorMessage="1" sqref="B52:H53 L52:N52 B55:N55"/>
    <dataValidation imeMode="halfAlpha" allowBlank="1" showInputMessage="1" showErrorMessage="1" sqref="B51:H51 L51:N51 L53:N53"/>
  </dataValidations>
  <pageMargins left="0.70866141732283472" right="0.70866141732283472" top="0.55118110236220474" bottom="0.55118110236220474" header="0.31496062992125984" footer="0.31496062992125984"/>
  <pageSetup paperSize="9" scale="38" fitToHeight="0"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41"/>
  <sheetViews>
    <sheetView zoomScale="70" zoomScaleNormal="70" zoomScaleSheetLayoutView="100" workbookViewId="0">
      <selection activeCell="C19" sqref="C19:M20"/>
    </sheetView>
  </sheetViews>
  <sheetFormatPr defaultColWidth="9" defaultRowHeight="18.75" x14ac:dyDescent="0.4"/>
  <cols>
    <col min="1" max="1" width="4" style="27" customWidth="1"/>
    <col min="2" max="2" width="9" style="27"/>
    <col min="3" max="3" width="5.625" style="27" customWidth="1"/>
    <col min="4" max="4" width="10.625" style="27" customWidth="1"/>
    <col min="5" max="5" width="3.125" style="27" customWidth="1"/>
    <col min="6" max="6" width="9" style="27"/>
    <col min="7" max="7" width="3.125" style="27" customWidth="1"/>
    <col min="8" max="8" width="8.625" style="27" customWidth="1"/>
    <col min="9" max="9" width="3.125" style="27" customWidth="1"/>
    <col min="10" max="10" width="8.625" style="27" customWidth="1"/>
    <col min="11" max="11" width="3.125" style="27" customWidth="1"/>
    <col min="12" max="12" width="11.875" style="27" customWidth="1"/>
    <col min="13" max="13" width="3.125" style="27" customWidth="1"/>
    <col min="14" max="16384" width="9" style="27"/>
  </cols>
  <sheetData>
    <row r="1" spans="1:13" ht="77.25" customHeight="1" x14ac:dyDescent="0.4">
      <c r="A1" s="98" t="s">
        <v>81</v>
      </c>
    </row>
    <row r="2" spans="1:13" x14ac:dyDescent="0.4">
      <c r="B2" s="270" t="s">
        <v>82</v>
      </c>
      <c r="C2" s="271"/>
      <c r="D2" s="271"/>
      <c r="E2" s="271"/>
      <c r="F2" s="271"/>
      <c r="G2" s="271"/>
      <c r="H2" s="271"/>
      <c r="I2" s="271"/>
      <c r="J2" s="271"/>
    </row>
    <row r="5" spans="1:13" x14ac:dyDescent="0.4">
      <c r="B5" s="68" t="s">
        <v>67</v>
      </c>
      <c r="C5" s="68"/>
    </row>
    <row r="6" spans="1:13" ht="18" customHeight="1" x14ac:dyDescent="0.4">
      <c r="B6" s="215"/>
      <c r="C6" s="272" t="s">
        <v>68</v>
      </c>
      <c r="D6" s="233"/>
      <c r="E6" s="69"/>
      <c r="F6" s="236" t="s">
        <v>69</v>
      </c>
      <c r="G6" s="225"/>
      <c r="H6" s="225"/>
      <c r="I6" s="225"/>
      <c r="J6" s="225"/>
      <c r="K6" s="225"/>
      <c r="L6" s="237" t="s">
        <v>70</v>
      </c>
      <c r="M6" s="238"/>
    </row>
    <row r="7" spans="1:13" x14ac:dyDescent="0.4">
      <c r="B7" s="215"/>
      <c r="C7" s="234"/>
      <c r="D7" s="235"/>
      <c r="E7" s="70"/>
      <c r="F7" s="236" t="s">
        <v>71</v>
      </c>
      <c r="G7" s="226"/>
      <c r="H7" s="236" t="s">
        <v>72</v>
      </c>
      <c r="I7" s="226"/>
      <c r="J7" s="239" t="s">
        <v>73</v>
      </c>
      <c r="K7" s="240"/>
      <c r="L7" s="237"/>
      <c r="M7" s="238"/>
    </row>
    <row r="8" spans="1:13" x14ac:dyDescent="0.4">
      <c r="B8" s="71" t="s">
        <v>101</v>
      </c>
      <c r="C8" s="266">
        <v>320</v>
      </c>
      <c r="D8" s="267"/>
      <c r="E8" s="72" t="s">
        <v>52</v>
      </c>
      <c r="F8" s="99">
        <v>310</v>
      </c>
      <c r="G8" s="72" t="s">
        <v>52</v>
      </c>
      <c r="H8" s="99">
        <v>30</v>
      </c>
      <c r="I8" s="72" t="s">
        <v>52</v>
      </c>
      <c r="J8" s="73">
        <f>SUM(F8,H8)</f>
        <v>340</v>
      </c>
      <c r="K8" s="74" t="s">
        <v>52</v>
      </c>
      <c r="L8" s="100">
        <f>C8-J8</f>
        <v>-20</v>
      </c>
      <c r="M8" s="72" t="s">
        <v>52</v>
      </c>
    </row>
    <row r="9" spans="1:13" ht="21" thickBot="1" x14ac:dyDescent="0.45">
      <c r="B9" s="76" t="s">
        <v>102</v>
      </c>
      <c r="C9" s="268">
        <v>600</v>
      </c>
      <c r="D9" s="269"/>
      <c r="E9" s="77" t="s">
        <v>52</v>
      </c>
      <c r="F9" s="101">
        <v>500</v>
      </c>
      <c r="G9" s="77" t="s">
        <v>52</v>
      </c>
      <c r="H9" s="101">
        <v>50</v>
      </c>
      <c r="I9" s="77" t="s">
        <v>52</v>
      </c>
      <c r="J9" s="111">
        <f>SUM(F9,H9)</f>
        <v>550</v>
      </c>
      <c r="K9" s="79" t="s">
        <v>52</v>
      </c>
      <c r="L9" s="80">
        <f>C9-J9</f>
        <v>50</v>
      </c>
      <c r="M9" s="77" t="s">
        <v>52</v>
      </c>
    </row>
    <row r="10" spans="1:13" ht="19.5" thickTop="1" x14ac:dyDescent="0.4">
      <c r="B10" s="81" t="s">
        <v>73</v>
      </c>
      <c r="C10" s="82"/>
      <c r="D10" s="83">
        <f>SUM(C8:D9)</f>
        <v>920</v>
      </c>
      <c r="E10" s="84" t="s">
        <v>52</v>
      </c>
      <c r="F10" s="85">
        <f>SUM(F8:F9)</f>
        <v>810</v>
      </c>
      <c r="G10" s="84" t="s">
        <v>52</v>
      </c>
      <c r="H10" s="85">
        <v>50</v>
      </c>
      <c r="I10" s="84" t="s">
        <v>52</v>
      </c>
      <c r="J10" s="112">
        <f>SUM(J8:J9)</f>
        <v>890</v>
      </c>
      <c r="K10" s="17" t="s">
        <v>52</v>
      </c>
      <c r="L10" s="86">
        <f>SUM(L8:L9)</f>
        <v>30</v>
      </c>
      <c r="M10" s="84" t="s">
        <v>52</v>
      </c>
    </row>
    <row r="11" spans="1:13" x14ac:dyDescent="0.4">
      <c r="B11" s="110" t="s">
        <v>103</v>
      </c>
      <c r="C11" s="87"/>
      <c r="D11" s="88"/>
      <c r="F11" s="88"/>
      <c r="H11" s="88"/>
      <c r="J11" s="88"/>
      <c r="L11" s="89"/>
    </row>
    <row r="12" spans="1:13" ht="12" customHeight="1" x14ac:dyDescent="0.4">
      <c r="B12" s="110"/>
      <c r="C12" s="87"/>
      <c r="D12" s="88"/>
      <c r="F12" s="88"/>
      <c r="H12" s="88"/>
      <c r="J12" s="88"/>
      <c r="L12" s="89"/>
    </row>
    <row r="13" spans="1:13" x14ac:dyDescent="0.4">
      <c r="B13" s="90" t="s">
        <v>74</v>
      </c>
    </row>
    <row r="14" spans="1:13" x14ac:dyDescent="0.4">
      <c r="B14" s="102"/>
      <c r="C14" s="91" t="s">
        <v>75</v>
      </c>
    </row>
    <row r="16" spans="1:13" ht="19.7" customHeight="1" x14ac:dyDescent="0.4">
      <c r="B16" s="92" t="s">
        <v>76</v>
      </c>
    </row>
    <row r="17" spans="2:13" ht="19.7" customHeight="1" x14ac:dyDescent="0.4">
      <c r="B17" s="92"/>
    </row>
    <row r="18" spans="2:13" x14ac:dyDescent="0.4">
      <c r="B18" s="93" t="str">
        <f>B8</f>
        <v>7月</v>
      </c>
      <c r="C18" s="93"/>
      <c r="D18" s="94" t="s">
        <v>77</v>
      </c>
      <c r="E18" s="214">
        <f>L8</f>
        <v>-20</v>
      </c>
      <c r="F18" s="214"/>
      <c r="G18" s="95" t="s">
        <v>78</v>
      </c>
    </row>
    <row r="19" spans="2:13" ht="18.75" customHeight="1" x14ac:dyDescent="0.4">
      <c r="B19" s="215" t="s">
        <v>79</v>
      </c>
      <c r="C19" s="254" t="s">
        <v>107</v>
      </c>
      <c r="D19" s="255"/>
      <c r="E19" s="255"/>
      <c r="F19" s="255"/>
      <c r="G19" s="255"/>
      <c r="H19" s="255"/>
      <c r="I19" s="255"/>
      <c r="J19" s="255"/>
      <c r="K19" s="255"/>
      <c r="L19" s="255"/>
      <c r="M19" s="256"/>
    </row>
    <row r="20" spans="2:13" x14ac:dyDescent="0.4">
      <c r="B20" s="215"/>
      <c r="C20" s="257"/>
      <c r="D20" s="258"/>
      <c r="E20" s="258"/>
      <c r="F20" s="258"/>
      <c r="G20" s="258"/>
      <c r="H20" s="258"/>
      <c r="I20" s="258"/>
      <c r="J20" s="258"/>
      <c r="K20" s="258"/>
      <c r="L20" s="258"/>
      <c r="M20" s="259"/>
    </row>
    <row r="21" spans="2:13" x14ac:dyDescent="0.4">
      <c r="B21" s="215" t="s">
        <v>11</v>
      </c>
      <c r="C21" s="260" t="s">
        <v>106</v>
      </c>
      <c r="D21" s="261"/>
      <c r="E21" s="261"/>
      <c r="F21" s="261"/>
      <c r="G21" s="261"/>
      <c r="H21" s="261"/>
      <c r="I21" s="261"/>
      <c r="J21" s="261"/>
      <c r="K21" s="262"/>
      <c r="L21" s="103">
        <v>-20</v>
      </c>
      <c r="M21" s="72" t="s">
        <v>52</v>
      </c>
    </row>
    <row r="22" spans="2:13" x14ac:dyDescent="0.4">
      <c r="B22" s="215"/>
      <c r="C22" s="263"/>
      <c r="D22" s="264"/>
      <c r="E22" s="264"/>
      <c r="F22" s="264"/>
      <c r="G22" s="264"/>
      <c r="H22" s="264"/>
      <c r="I22" s="264"/>
      <c r="J22" s="264"/>
      <c r="K22" s="265"/>
      <c r="L22" s="104"/>
      <c r="M22" s="72" t="s">
        <v>52</v>
      </c>
    </row>
    <row r="23" spans="2:13" x14ac:dyDescent="0.4">
      <c r="B23" s="215"/>
      <c r="C23" s="263"/>
      <c r="D23" s="264"/>
      <c r="E23" s="264"/>
      <c r="F23" s="264"/>
      <c r="G23" s="264"/>
      <c r="H23" s="264"/>
      <c r="I23" s="264"/>
      <c r="J23" s="264"/>
      <c r="K23" s="265"/>
      <c r="L23" s="104"/>
      <c r="M23" s="72" t="s">
        <v>52</v>
      </c>
    </row>
    <row r="24" spans="2:13" x14ac:dyDescent="0.4">
      <c r="B24" s="215"/>
      <c r="C24" s="96"/>
      <c r="D24" s="225" t="s">
        <v>73</v>
      </c>
      <c r="E24" s="225"/>
      <c r="F24" s="225"/>
      <c r="G24" s="225"/>
      <c r="H24" s="225"/>
      <c r="I24" s="225"/>
      <c r="J24" s="225"/>
      <c r="K24" s="226"/>
      <c r="L24" s="105">
        <f>SUM(L21:L23)</f>
        <v>-20</v>
      </c>
      <c r="M24" s="72" t="s">
        <v>52</v>
      </c>
    </row>
    <row r="26" spans="2:13" x14ac:dyDescent="0.4">
      <c r="B26" s="93" t="str">
        <f>B9</f>
        <v>8月※</v>
      </c>
      <c r="C26" s="93"/>
      <c r="D26" s="94" t="s">
        <v>77</v>
      </c>
      <c r="E26" s="214">
        <f>L9</f>
        <v>50</v>
      </c>
      <c r="F26" s="214"/>
      <c r="G26" s="95" t="s">
        <v>80</v>
      </c>
    </row>
    <row r="27" spans="2:13" x14ac:dyDescent="0.4">
      <c r="B27" s="215" t="s">
        <v>79</v>
      </c>
      <c r="C27" s="254" t="s">
        <v>85</v>
      </c>
      <c r="D27" s="255"/>
      <c r="E27" s="255"/>
      <c r="F27" s="255"/>
      <c r="G27" s="255"/>
      <c r="H27" s="255"/>
      <c r="I27" s="255"/>
      <c r="J27" s="255"/>
      <c r="K27" s="255"/>
      <c r="L27" s="255"/>
      <c r="M27" s="256"/>
    </row>
    <row r="28" spans="2:13" x14ac:dyDescent="0.4">
      <c r="B28" s="215"/>
      <c r="C28" s="257"/>
      <c r="D28" s="258"/>
      <c r="E28" s="258"/>
      <c r="F28" s="258"/>
      <c r="G28" s="258"/>
      <c r="H28" s="258"/>
      <c r="I28" s="258"/>
      <c r="J28" s="258"/>
      <c r="K28" s="258"/>
      <c r="L28" s="258"/>
      <c r="M28" s="259"/>
    </row>
    <row r="29" spans="2:13" x14ac:dyDescent="0.4">
      <c r="B29" s="215" t="s">
        <v>11</v>
      </c>
      <c r="C29" s="260" t="s">
        <v>105</v>
      </c>
      <c r="D29" s="261"/>
      <c r="E29" s="261"/>
      <c r="F29" s="261"/>
      <c r="G29" s="261"/>
      <c r="H29" s="261"/>
      <c r="I29" s="261"/>
      <c r="J29" s="261"/>
      <c r="K29" s="262"/>
      <c r="L29" s="106">
        <v>50</v>
      </c>
      <c r="M29" s="72" t="s">
        <v>52</v>
      </c>
    </row>
    <row r="30" spans="2:13" x14ac:dyDescent="0.4">
      <c r="B30" s="215"/>
      <c r="C30" s="263"/>
      <c r="D30" s="264"/>
      <c r="E30" s="264"/>
      <c r="F30" s="264"/>
      <c r="G30" s="264"/>
      <c r="H30" s="264"/>
      <c r="I30" s="264"/>
      <c r="J30" s="264"/>
      <c r="K30" s="265"/>
      <c r="L30" s="107"/>
      <c r="M30" s="72" t="s">
        <v>52</v>
      </c>
    </row>
    <row r="31" spans="2:13" x14ac:dyDescent="0.4">
      <c r="B31" s="215"/>
      <c r="C31" s="263"/>
      <c r="D31" s="264"/>
      <c r="E31" s="264"/>
      <c r="F31" s="264"/>
      <c r="G31" s="264"/>
      <c r="H31" s="264"/>
      <c r="I31" s="264"/>
      <c r="J31" s="264"/>
      <c r="K31" s="265"/>
      <c r="L31" s="107"/>
      <c r="M31" s="72" t="s">
        <v>52</v>
      </c>
    </row>
    <row r="32" spans="2:13" x14ac:dyDescent="0.4">
      <c r="B32" s="215"/>
      <c r="C32" s="96"/>
      <c r="D32" s="225" t="s">
        <v>73</v>
      </c>
      <c r="E32" s="225"/>
      <c r="F32" s="225"/>
      <c r="G32" s="225"/>
      <c r="H32" s="225"/>
      <c r="I32" s="225"/>
      <c r="J32" s="225"/>
      <c r="K32" s="226"/>
      <c r="L32" s="97">
        <f>SUM(L29:L31)</f>
        <v>50</v>
      </c>
      <c r="M32" s="72" t="s">
        <v>52</v>
      </c>
    </row>
    <row r="34" spans="2:13" x14ac:dyDescent="0.4">
      <c r="B34" s="93"/>
      <c r="C34" s="93"/>
      <c r="D34" s="93"/>
      <c r="E34" s="93"/>
      <c r="F34" s="93"/>
      <c r="G34" s="93"/>
      <c r="H34" s="93"/>
      <c r="I34" s="93"/>
      <c r="J34" s="93"/>
      <c r="K34" s="93"/>
      <c r="L34" s="93"/>
      <c r="M34" s="93"/>
    </row>
    <row r="35" spans="2:13" ht="18.75" customHeight="1" x14ac:dyDescent="0.4">
      <c r="B35" s="93"/>
      <c r="C35" s="93"/>
      <c r="D35" s="93"/>
      <c r="E35" s="93"/>
      <c r="F35" s="93"/>
      <c r="G35" s="93"/>
      <c r="H35" s="93"/>
      <c r="I35" s="93"/>
      <c r="J35" s="93"/>
      <c r="K35" s="93"/>
      <c r="L35" s="93"/>
      <c r="M35" s="93"/>
    </row>
    <row r="36" spans="2:13" x14ac:dyDescent="0.4">
      <c r="B36" s="93"/>
      <c r="C36" s="93"/>
      <c r="D36" s="93"/>
      <c r="E36" s="93"/>
      <c r="F36" s="93"/>
      <c r="G36" s="93"/>
      <c r="H36" s="93"/>
      <c r="I36" s="93"/>
      <c r="J36" s="93"/>
      <c r="K36" s="93"/>
      <c r="L36" s="93"/>
      <c r="M36" s="93"/>
    </row>
    <row r="37" spans="2:13" x14ac:dyDescent="0.4">
      <c r="B37" s="93"/>
      <c r="C37" s="93"/>
      <c r="D37" s="93"/>
      <c r="E37" s="93"/>
      <c r="F37" s="93"/>
      <c r="G37" s="93"/>
      <c r="H37" s="93"/>
      <c r="I37" s="93"/>
      <c r="J37" s="93"/>
      <c r="K37" s="93"/>
      <c r="L37" s="93"/>
      <c r="M37" s="93"/>
    </row>
    <row r="38" spans="2:13" x14ac:dyDescent="0.4">
      <c r="B38" s="93"/>
      <c r="C38" s="93"/>
      <c r="D38" s="93"/>
      <c r="E38" s="93"/>
      <c r="F38" s="93"/>
      <c r="G38" s="93"/>
      <c r="H38" s="93"/>
      <c r="I38" s="93"/>
      <c r="J38" s="93"/>
      <c r="K38" s="93"/>
      <c r="L38" s="93"/>
      <c r="M38" s="93"/>
    </row>
    <row r="39" spans="2:13" x14ac:dyDescent="0.4">
      <c r="B39" s="93"/>
      <c r="C39" s="93"/>
      <c r="D39" s="93"/>
      <c r="E39" s="93"/>
      <c r="F39" s="93"/>
      <c r="G39" s="93"/>
      <c r="H39" s="93"/>
      <c r="I39" s="93"/>
      <c r="J39" s="93"/>
      <c r="K39" s="93"/>
      <c r="L39" s="93"/>
      <c r="M39" s="93"/>
    </row>
    <row r="40" spans="2:13" x14ac:dyDescent="0.4">
      <c r="B40" s="93"/>
      <c r="C40" s="93"/>
      <c r="D40" s="93"/>
      <c r="E40" s="93"/>
      <c r="F40" s="93"/>
      <c r="G40" s="93"/>
      <c r="H40" s="93"/>
      <c r="I40" s="93"/>
      <c r="J40" s="93"/>
      <c r="K40" s="93"/>
      <c r="L40" s="93"/>
      <c r="M40" s="93"/>
    </row>
    <row r="41" spans="2:13" x14ac:dyDescent="0.4">
      <c r="B41" s="93"/>
      <c r="C41" s="93"/>
      <c r="D41" s="93"/>
      <c r="E41" s="93"/>
      <c r="F41" s="93"/>
      <c r="G41" s="93"/>
      <c r="H41" s="93"/>
      <c r="I41" s="93"/>
      <c r="J41" s="93"/>
      <c r="K41" s="93"/>
      <c r="L41" s="93"/>
      <c r="M41" s="93"/>
    </row>
  </sheetData>
  <sheetProtection sheet="1" objects="1" scenarios="1"/>
  <mergeCells count="26">
    <mergeCell ref="B2:J2"/>
    <mergeCell ref="B6:B7"/>
    <mergeCell ref="C6:D7"/>
    <mergeCell ref="F6:K6"/>
    <mergeCell ref="L6:M7"/>
    <mergeCell ref="F7:G7"/>
    <mergeCell ref="H7:I7"/>
    <mergeCell ref="J7:K7"/>
    <mergeCell ref="B21:B24"/>
    <mergeCell ref="C21:K21"/>
    <mergeCell ref="C22:K22"/>
    <mergeCell ref="C23:K23"/>
    <mergeCell ref="D24:K24"/>
    <mergeCell ref="C8:D8"/>
    <mergeCell ref="C9:D9"/>
    <mergeCell ref="E18:F18"/>
    <mergeCell ref="B19:B20"/>
    <mergeCell ref="C19:M20"/>
    <mergeCell ref="E26:F26"/>
    <mergeCell ref="B27:B28"/>
    <mergeCell ref="C27:M28"/>
    <mergeCell ref="B29:B32"/>
    <mergeCell ref="C29:K29"/>
    <mergeCell ref="C30:K30"/>
    <mergeCell ref="C31:K31"/>
    <mergeCell ref="D32:K32"/>
  </mergeCells>
  <phoneticPr fontId="2"/>
  <conditionalFormatting sqref="C8:C9 E8:I9">
    <cfRule type="cellIs" dxfId="0" priority="1" operator="equal">
      <formula>""</formula>
    </cfRule>
  </conditionalFormatting>
  <dataValidations count="1">
    <dataValidation type="list" allowBlank="1" showInputMessage="1" showErrorMessage="1" promptTitle="✔" sqref="B14">
      <formula1>"✔　"</formula1>
    </dataValidation>
  </dataValidations>
  <pageMargins left="0.70866141732283472" right="0.70866141732283472" top="0.74803149606299213" bottom="0.74803149606299213" header="0.31496062992125984" footer="0.31496062992125984"/>
  <pageSetup paperSize="9" scale="5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リストデータ</vt:lpstr>
      <vt:lpstr>様式２　実績報告</vt:lpstr>
      <vt:lpstr>様式１申請書兼請求書</vt:lpstr>
      <vt:lpstr>様式２診療所用 (八千代市用) (2)</vt:lpstr>
      <vt:lpstr>接種回数の相違</vt:lpstr>
      <vt:lpstr>【記載例】様式２　実績報告</vt:lpstr>
      <vt:lpstr>【記載例】様式１申請書兼請求書</vt:lpstr>
      <vt:lpstr>【記載例】接種回数の相違 </vt:lpstr>
      <vt:lpstr>'【記載例】接種回数の相違 '!Print_Area</vt:lpstr>
      <vt:lpstr>【記載例】様式１申請書兼請求書!Print_Area</vt:lpstr>
      <vt:lpstr>'【記載例】様式２　実績報告'!Print_Area</vt:lpstr>
      <vt:lpstr>様式１申請書兼請求書!Print_Area</vt:lpstr>
      <vt:lpstr>'様式２　実績報告'!Print_Area</vt:lpstr>
      <vt:lpstr>'様式２診療所用 (八千代市用) (2)'!Print_Area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八千代市</cp:lastModifiedBy>
  <cp:lastPrinted>2023-08-29T07:04:54Z</cp:lastPrinted>
  <dcterms:created xsi:type="dcterms:W3CDTF">2021-05-25T06:48:22Z</dcterms:created>
  <dcterms:modified xsi:type="dcterms:W3CDTF">2023-08-29T07:15:51Z</dcterms:modified>
</cp:coreProperties>
</file>