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firstSheet="1" activeTab="1"/>
  </bookViews>
  <sheets>
    <sheet name="リストデータ" sheetId="14" state="hidden" r:id="rId1"/>
    <sheet name="様式２　実績報告" sheetId="19" r:id="rId2"/>
    <sheet name="様式１申請書兼請求書" sheetId="17" r:id="rId3"/>
    <sheet name="様式２診療所用 (八千代市用) (2)" sheetId="20" state="hidden" r:id="rId4"/>
    <sheet name="接種回数の相違" sheetId="23" r:id="rId5"/>
    <sheet name="【記載例】様式２　実績報告" sheetId="24" r:id="rId6"/>
    <sheet name="【記載例】様式１申請書兼請求書" sheetId="25" r:id="rId7"/>
    <sheet name="【記載例】接種回数の相違 " sheetId="22" r:id="rId8"/>
  </sheets>
  <definedNames>
    <definedName name="_xlnm._FilterDatabase" localSheetId="2" hidden="1">#REF!</definedName>
    <definedName name="_xlnm.Print_Area" localSheetId="2">様式１申請書兼請求書!$A$1:$N$54</definedName>
    <definedName name="_xlnm._FilterDatabase" localSheetId="1" hidden="1">'様式２　実績報告'!$A$7:$L$30</definedName>
    <definedName name="_xlnm.Print_Area" localSheetId="1">'様式２　実績報告'!$A$1:$M$45</definedName>
    <definedName name="_xlnm._FilterDatabase" localSheetId="3" hidden="1">'様式２診療所用 (八千代市用) (2)'!$A$7:$L$30</definedName>
    <definedName name="_xlnm.Print_Area" localSheetId="3">'様式２診療所用 (八千代市用) (2)'!$A$1:$N$37</definedName>
    <definedName name="_xlnm.Print_Area" localSheetId="7">'【記載例】接種回数の相違 '!$A$1:$S$40</definedName>
    <definedName name="_xlnm._FilterDatabase" localSheetId="5" hidden="1">'【記載例】様式２　実績報告'!$A$7:$L$30</definedName>
    <definedName name="_xlnm.Print_Area" localSheetId="5">'【記載例】様式２　実績報告'!$A$1:$M$45</definedName>
    <definedName name="_xlnm._FilterDatabase" localSheetId="6" hidden="1">#REF!</definedName>
    <definedName name="_xlnm.Print_Area" localSheetId="6">'【記載例】様式１申請書兼請求書'!$A$1:$N$54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<sst xmlns="http://schemas.openxmlformats.org/spreadsheetml/2006/main" xmlns:r="http://schemas.openxmlformats.org/officeDocument/2006/relationships" count="106" uniqueCount="106">
  <si>
    <t>（日）</t>
    <rPh sb="1" eb="2">
      <t>ニチ</t>
    </rPh>
    <phoneticPr fontId="2"/>
  </si>
  <si>
    <t>（金）</t>
    <rPh sb="1" eb="2">
      <t>キン</t>
    </rPh>
    <phoneticPr fontId="2"/>
  </si>
  <si>
    <t>令和4年7月期</t>
    <rPh sb="0" eb="2">
      <t>レイワ</t>
    </rPh>
    <rPh sb="3" eb="4">
      <t>ネン</t>
    </rPh>
    <rPh sb="5" eb="6">
      <t>ガツ</t>
    </rPh>
    <phoneticPr fontId="2"/>
  </si>
  <si>
    <t>（月）</t>
    <rPh sb="1" eb="2">
      <t>ゲツ</t>
    </rPh>
    <phoneticPr fontId="2"/>
  </si>
  <si>
    <t>土</t>
  </si>
  <si>
    <t>週の接種回数</t>
    <rPh sb="0" eb="1">
      <t>シュウ</t>
    </rPh>
    <rPh sb="2" eb="4">
      <t>セッシュ</t>
    </rPh>
    <rPh sb="4" eb="6">
      <t>カイスウ</t>
    </rPh>
    <phoneticPr fontId="2"/>
  </si>
  <si>
    <t>（水）</t>
    <rPh sb="1" eb="2">
      <t>スイ</t>
    </rPh>
    <phoneticPr fontId="2"/>
  </si>
  <si>
    <t>接種回数の差
① - ②</t>
    <rPh sb="0" eb="4">
      <t>セッシュカイスウ</t>
    </rPh>
    <rPh sb="5" eb="6">
      <t>サ</t>
    </rPh>
    <phoneticPr fontId="2"/>
  </si>
  <si>
    <t>日</t>
  </si>
  <si>
    <t>院長　八千代　太郎</t>
    <rPh sb="0" eb="2">
      <t>インチョウ</t>
    </rPh>
    <rPh sb="3" eb="6">
      <t>ヤチヨ</t>
    </rPh>
    <rPh sb="7" eb="9">
      <t>タロウ</t>
    </rPh>
    <phoneticPr fontId="2"/>
  </si>
  <si>
    <t>市町村</t>
    <rPh sb="0" eb="3">
      <t>シチョウソン</t>
    </rPh>
    <phoneticPr fontId="2"/>
  </si>
  <si>
    <t>水</t>
  </si>
  <si>
    <t>（火）</t>
    <rPh sb="1" eb="2">
      <t>カ</t>
    </rPh>
    <phoneticPr fontId="2"/>
  </si>
  <si>
    <t>（木）</t>
    <rPh sb="1" eb="2">
      <t>モク</t>
    </rPh>
    <phoneticPr fontId="2"/>
  </si>
  <si>
    <t>接種回数（予診のみを含めない）</t>
    <rPh sb="0" eb="2">
      <t>セッシュ</t>
    </rPh>
    <rPh sb="2" eb="4">
      <t>カイスウ</t>
    </rPh>
    <rPh sb="5" eb="7">
      <t>ヨシン</t>
    </rPh>
    <rPh sb="10" eb="11">
      <t>フク</t>
    </rPh>
    <phoneticPr fontId="2"/>
  </si>
  <si>
    <t>（土）</t>
    <rPh sb="1" eb="2">
      <t>ド</t>
    </rPh>
    <phoneticPr fontId="2"/>
  </si>
  <si>
    <t>令和3年12月期</t>
    <rPh sb="0" eb="2">
      <t>レイワ</t>
    </rPh>
    <rPh sb="3" eb="4">
      <t>ネン</t>
    </rPh>
    <rPh sb="6" eb="7">
      <t>ガツ</t>
    </rPh>
    <phoneticPr fontId="2"/>
  </si>
  <si>
    <t>週</t>
    <rPh sb="0" eb="1">
      <t>シュウ</t>
    </rPh>
    <phoneticPr fontId="2"/>
  </si>
  <si>
    <t>11月1日・２日の接種分</t>
    <rPh sb="2" eb="3">
      <t>ガツ</t>
    </rPh>
    <rPh sb="4" eb="5">
      <t>ニチ</t>
    </rPh>
    <rPh sb="7" eb="8">
      <t>ニチ</t>
    </rPh>
    <rPh sb="9" eb="12">
      <t>セッシュブン</t>
    </rPh>
    <phoneticPr fontId="2"/>
  </si>
  <si>
    <t>備考</t>
    <rPh sb="0" eb="2">
      <t>ビコウ</t>
    </rPh>
    <phoneticPr fontId="2"/>
  </si>
  <si>
    <t>接種回数</t>
    <rPh sb="0" eb="2">
      <t>セッシュ</t>
    </rPh>
    <rPh sb="2" eb="4">
      <t>カイスウ</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</si>
  <si>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</si>
  <si>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電話番号</t>
    <rPh sb="0" eb="2">
      <t>デンワ</t>
    </rPh>
    <rPh sb="2" eb="4">
      <t>バンゴウ</t>
    </rPh>
    <phoneticPr fontId="2"/>
  </si>
  <si>
    <t>令和4年8月期</t>
    <rPh sb="0" eb="2">
      <t>レイワ</t>
    </rPh>
    <rPh sb="3" eb="4">
      <t>ネン</t>
    </rPh>
    <rPh sb="5" eb="6">
      <t>ガツ</t>
    </rPh>
    <phoneticPr fontId="2"/>
  </si>
  <si>
    <t>内訳</t>
    <rPh sb="0" eb="2">
      <t>ウチワケ</t>
    </rPh>
    <phoneticPr fontId="2"/>
  </si>
  <si>
    <t>上記が事実と相違ないことを証明する。</t>
    <rPh sb="0" eb="2">
      <t>ジョウキ</t>
    </rPh>
    <rPh sb="3" eb="5">
      <t>ジジツ</t>
    </rPh>
    <rPh sb="6" eb="8">
      <t>ソウイ</t>
    </rPh>
    <rPh sb="13" eb="15">
      <t>ショウメイ</t>
    </rPh>
    <phoneticPr fontId="2"/>
  </si>
  <si>
    <t>月</t>
  </si>
  <si>
    <t>木</t>
  </si>
  <si>
    <t>金融機関コード</t>
    <rPh sb="0" eb="2">
      <t>キンユウ</t>
    </rPh>
    <rPh sb="2" eb="4">
      <t>キカン</t>
    </rPh>
    <phoneticPr fontId="2"/>
  </si>
  <si>
    <t>〇</t>
  </si>
  <si>
    <t>支店コード</t>
    <rPh sb="0" eb="2">
      <t>シテン</t>
    </rPh>
    <phoneticPr fontId="2"/>
  </si>
  <si>
    <t>金</t>
  </si>
  <si>
    <t>金融機関名</t>
    <rPh sb="0" eb="2">
      <t>キンユウ</t>
    </rPh>
    <rPh sb="2" eb="5">
      <t>キカンメイ</t>
    </rPh>
    <phoneticPr fontId="2"/>
  </si>
  <si>
    <t>支店名</t>
    <rPh sb="0" eb="2">
      <t>シテン</t>
    </rPh>
    <rPh sb="2" eb="3">
      <t>メイ</t>
    </rPh>
    <phoneticPr fontId="2"/>
  </si>
  <si>
    <t>令和4年9月期</t>
    <rPh sb="0" eb="2">
      <t>レイワ</t>
    </rPh>
    <rPh sb="3" eb="4">
      <t>ネン</t>
    </rPh>
    <rPh sb="5" eb="6">
      <t>ガツ</t>
    </rPh>
    <phoneticPr fontId="2"/>
  </si>
  <si>
    <t>預金種別</t>
    <rPh sb="0" eb="2">
      <t>ヨキン</t>
    </rPh>
    <rPh sb="2" eb="4">
      <t>シュベツ</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</si>
  <si>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</si>
  <si>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口座番号</t>
    <rPh sb="0" eb="2">
      <t>コウザ</t>
    </rPh>
    <rPh sb="2" eb="4">
      <t>バンゴウ</t>
    </rPh>
    <phoneticPr fontId="2"/>
  </si>
  <si>
    <t>令和4年1月期</t>
    <rPh sb="0" eb="2">
      <t>レイワ</t>
    </rPh>
    <rPh sb="3" eb="4">
      <t>ネン</t>
    </rPh>
    <rPh sb="5" eb="6">
      <t>ガツ</t>
    </rPh>
    <phoneticPr fontId="2"/>
  </si>
  <si>
    <t>口座名義人</t>
    <rPh sb="0" eb="2">
      <t>コウザ</t>
    </rPh>
    <rPh sb="2" eb="5">
      <t>メイギニン</t>
    </rPh>
    <phoneticPr fontId="2"/>
  </si>
  <si>
    <t>フリガナ</t>
  </si>
  <si>
    <t>回</t>
    <rPh sb="0" eb="1">
      <t>カイ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</si>
  <si>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</si>
  <si>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</si>
  <si>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</si>
  <si>
    <t>（接種回数の差：</t>
    <rPh sb="1" eb="3">
      <t>セッシュ</t>
    </rPh>
    <rPh sb="3" eb="5">
      <t>カイスウ</t>
    </rPh>
    <rPh sb="6" eb="7">
      <t>サ</t>
    </rPh>
    <phoneticPr fontId="2"/>
  </si>
  <si>
    <t>単価 2,000円/回</t>
    <rPh sb="8" eb="9">
      <t>エン</t>
    </rPh>
    <phoneticPr fontId="2"/>
  </si>
  <si>
    <t>令和4年6月期</t>
    <rPh sb="0" eb="2">
      <t>レイワ</t>
    </rPh>
    <rPh sb="3" eb="4">
      <t>ネン</t>
    </rPh>
    <rPh sb="5" eb="6">
      <t>ガツ</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</si>
  <si>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</si>
  <si>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</si>
  <si>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接種回数計（予診のみを含めない）</t>
    <rPh sb="0" eb="2">
      <t>セッシュ</t>
    </rPh>
    <rPh sb="2" eb="4">
      <t>カイスウ</t>
    </rPh>
    <rPh sb="4" eb="5">
      <t>ケイ</t>
    </rPh>
    <rPh sb="6" eb="8">
      <t>ヨシン</t>
    </rPh>
    <rPh sb="11" eb="12">
      <t>フク</t>
    </rPh>
    <phoneticPr fontId="2"/>
  </si>
  <si>
    <t>火</t>
  </si>
  <si>
    <t>振込先</t>
    <rPh sb="0" eb="3">
      <t>フリコミサキ</t>
    </rPh>
    <phoneticPr fontId="2"/>
  </si>
  <si>
    <t>令和4年2月期</t>
    <rPh sb="0" eb="2">
      <t>レイワ</t>
    </rPh>
    <rPh sb="3" eb="4">
      <t>ネン</t>
    </rPh>
    <rPh sb="5" eb="6">
      <t>ガツ</t>
    </rPh>
    <phoneticPr fontId="2"/>
  </si>
  <si>
    <t>令和4年3月期</t>
    <rPh sb="0" eb="2">
      <t>レイワ</t>
    </rPh>
    <rPh sb="3" eb="4">
      <t>ネン</t>
    </rPh>
    <rPh sb="5" eb="6">
      <t>ガツ</t>
    </rPh>
    <phoneticPr fontId="2"/>
  </si>
  <si>
    <t>様式１</t>
  </si>
  <si>
    <t>11月</t>
    <rPh sb="2" eb="3">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</si>
  <si>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</si>
  <si>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</si>
  <si>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 週のうち少なくとも１日は時間外、夜間または休日における接種体制を要する。</t>
  </si>
  <si>
    <t>12月</t>
    <rPh sb="2" eb="3">
      <t>ガツ</t>
    </rPh>
    <phoneticPr fontId="2"/>
  </si>
  <si>
    <r>
      <t>100回以上接種した取扱いとする週</t>
    </r>
    <r>
      <rPr>
        <vertAlign val="superscript"/>
        <sz val="22"/>
        <color theme="1"/>
        <rFont val="游ゴシック"/>
      </rPr>
      <t>※</t>
    </r>
    <rPh sb="10" eb="12">
      <t>トリアツカ</t>
    </rPh>
    <phoneticPr fontId="2"/>
  </si>
  <si>
    <t>（参考）標榜する診療時間</t>
    <rPh sb="1" eb="3">
      <t>サンコウ</t>
    </rPh>
    <rPh sb="4" eb="6">
      <t>ヒョウボウ</t>
    </rPh>
    <rPh sb="8" eb="10">
      <t>シンリョウ</t>
    </rPh>
    <rPh sb="10" eb="12">
      <t>ジカン</t>
    </rPh>
    <phoneticPr fontId="2"/>
  </si>
  <si>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</si>
  <si>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※10月の個別接種促進事業接種実績の月計①は、11月5日までの回数を記入してください</t>
    <rPh sb="3" eb="4">
      <t>ガツ</t>
    </rPh>
    <rPh sb="5" eb="7">
      <t>コベツ</t>
    </rPh>
    <rPh sb="7" eb="9">
      <t>セッシュ</t>
    </rPh>
    <rPh sb="9" eb="11">
      <t>ソクシン</t>
    </rPh>
    <rPh sb="11" eb="13">
      <t>ジギョウ</t>
    </rPh>
    <rPh sb="13" eb="15">
      <t>セッシュ</t>
    </rPh>
    <rPh sb="15" eb="17">
      <t>ジッセキ</t>
    </rPh>
    <rPh sb="18" eb="20">
      <t>ゲッケイ</t>
    </rPh>
    <rPh sb="25" eb="26">
      <t>ガツ</t>
    </rPh>
    <rPh sb="27" eb="28">
      <t>ニチ</t>
    </rPh>
    <rPh sb="31" eb="33">
      <t>カイスウ</t>
    </rPh>
    <rPh sb="34" eb="36">
      <t>キニュウ</t>
    </rPh>
    <phoneticPr fontId="2"/>
  </si>
  <si>
    <t>様式２</t>
  </si>
  <si>
    <t>八千代市長　様</t>
    <rPh sb="0" eb="3">
      <t>ヤチヨ</t>
    </rPh>
    <rPh sb="3" eb="5">
      <t>シチョウ</t>
    </rPh>
    <rPh sb="6" eb="7">
      <t>サマ</t>
    </rPh>
    <phoneticPr fontId="2"/>
  </si>
  <si>
    <t>接種体制</t>
    <rPh sb="0" eb="4">
      <t>セッシュタイセイ</t>
    </rPh>
    <phoneticPr fontId="2"/>
  </si>
  <si>
    <t>合計（週100回以上・接種体制あり）</t>
    <rPh sb="0" eb="2">
      <t>ゴウケイ</t>
    </rPh>
    <rPh sb="3" eb="4">
      <t>シュウ</t>
    </rPh>
    <rPh sb="7" eb="10">
      <t>カイイジョウ</t>
    </rPh>
    <rPh sb="11" eb="15">
      <t>セッシュタイセイ</t>
    </rPh>
    <phoneticPr fontId="2"/>
  </si>
  <si>
    <t>代表者名</t>
    <rPh sb="0" eb="2">
      <t>ダイヒョウ</t>
    </rPh>
    <rPh sb="2" eb="3">
      <t>シャ</t>
    </rPh>
    <rPh sb="3" eb="4">
      <t>メイ</t>
    </rPh>
    <phoneticPr fontId="2"/>
  </si>
  <si>
    <t>個別接種促進のための支援事業に係る申請書兼請求書</t>
    <rPh sb="0" eb="2">
      <t>コベツ</t>
    </rPh>
    <rPh sb="2" eb="4">
      <t>セッシュ</t>
    </rPh>
    <rPh sb="4" eb="6">
      <t>ソクシン</t>
    </rPh>
    <rPh sb="15" eb="16">
      <t>カカ</t>
    </rPh>
    <rPh sb="17" eb="20">
      <t>シンセイショ</t>
    </rPh>
    <rPh sb="20" eb="21">
      <t>ケン</t>
    </rPh>
    <rPh sb="21" eb="24">
      <t>セイキュウショ</t>
    </rPh>
    <phoneticPr fontId="2"/>
  </si>
  <si>
    <t>申請（請求）額</t>
    <rPh sb="0" eb="2">
      <t>シンセイ</t>
    </rPh>
    <rPh sb="3" eb="5">
      <t>セイキュウ</t>
    </rPh>
    <rPh sb="6" eb="7">
      <t>ガク</t>
    </rPh>
    <phoneticPr fontId="2"/>
  </si>
  <si>
    <t xml:space="preserve">※市または国保連への接種費用の請求書類（対象期間における請求総量がわかるもの）を添付すること。 </t>
  </si>
  <si>
    <t>※接種費用の請求と協力金の申請で回数が異なる場合は，その理由を添えてください。（様式は任意です。）</t>
  </si>
  <si>
    <t>医療機関名称</t>
    <rPh sb="0" eb="2">
      <t>イリョウ</t>
    </rPh>
    <rPh sb="2" eb="4">
      <t>キカン</t>
    </rPh>
    <rPh sb="4" eb="6">
      <t>メイショウ</t>
    </rPh>
    <phoneticPr fontId="2"/>
  </si>
  <si>
    <t>　新型コロナウイルスワクチン接種の実績報告書</t>
    <rPh sb="1" eb="3">
      <t>シンガタ</t>
    </rPh>
    <rPh sb="14" eb="16">
      <t>セッシュ</t>
    </rPh>
    <rPh sb="17" eb="19">
      <t>ジッセキ</t>
    </rPh>
    <rPh sb="19" eb="22">
      <t>ホウコクショ</t>
    </rPh>
    <phoneticPr fontId="2"/>
  </si>
  <si>
    <t>〇接種実績の比較</t>
    <rPh sb="1" eb="5">
      <t>セッシュジッセキ</t>
    </rPh>
    <rPh sb="6" eb="8">
      <t>ヒカク</t>
    </rPh>
    <phoneticPr fontId="2"/>
  </si>
  <si>
    <t>個別接種促進事業
接種実績の月計①</t>
    <rPh sb="0" eb="4">
      <t>コベツセッシュ</t>
    </rPh>
    <rPh sb="4" eb="8">
      <t>ソクシンジギョウ</t>
    </rPh>
    <phoneticPr fontId="2"/>
  </si>
  <si>
    <t>接種負担金の請求②</t>
    <rPh sb="0" eb="5">
      <t>セッシュフタンキン</t>
    </rPh>
    <rPh sb="6" eb="8">
      <t>セイキュウ</t>
    </rPh>
    <phoneticPr fontId="2"/>
  </si>
  <si>
    <t>国保連</t>
    <rPh sb="0" eb="3">
      <t>コクホレン</t>
    </rPh>
    <phoneticPr fontId="2"/>
  </si>
  <si>
    <t>計</t>
    <rPh sb="0" eb="1">
      <t>ケイ</t>
    </rPh>
    <phoneticPr fontId="2"/>
  </si>
  <si>
    <r>
      <t>1）接種実績の月計①と接種負担金の請求②の差に相違がない場合は、下記の</t>
    </r>
    <r>
      <rPr>
        <b/>
        <sz val="11"/>
        <color auto="1"/>
        <rFont val="Segoe UI Symbol"/>
      </rPr>
      <t>☑</t>
    </r>
    <r>
      <rPr>
        <b/>
        <sz val="11"/>
        <color auto="1"/>
        <rFont val="游ゴシック"/>
      </rPr>
      <t>を入れて下さい。</t>
    </r>
    <rPh sb="2" eb="4">
      <t>セッシュ</t>
    </rPh>
    <rPh sb="4" eb="6">
      <t>ジッセキ</t>
    </rPh>
    <rPh sb="7" eb="9">
      <t>ゲッケイ</t>
    </rPh>
    <rPh sb="11" eb="16">
      <t>セッシュフタンキン</t>
    </rPh>
    <rPh sb="17" eb="19">
      <t>セイキュウ</t>
    </rPh>
    <rPh sb="21" eb="22">
      <t>サ</t>
    </rPh>
    <rPh sb="23" eb="25">
      <t>ソウイ</t>
    </rPh>
    <rPh sb="28" eb="30">
      <t>バアイ</t>
    </rPh>
    <rPh sb="32" eb="34">
      <t>カキ</t>
    </rPh>
    <rPh sb="37" eb="38">
      <t>イ</t>
    </rPh>
    <rPh sb="40" eb="41">
      <t>クダ</t>
    </rPh>
    <phoneticPr fontId="2"/>
  </si>
  <si>
    <t>上記の接種実績比較の通り、相違がありません。</t>
    <rPh sb="0" eb="2">
      <t>ジョウキ</t>
    </rPh>
    <rPh sb="3" eb="5">
      <t>セッシュ</t>
    </rPh>
    <rPh sb="5" eb="7">
      <t>ジッセキ</t>
    </rPh>
    <rPh sb="7" eb="9">
      <t>ヒカク</t>
    </rPh>
    <rPh sb="10" eb="11">
      <t>トオ</t>
    </rPh>
    <rPh sb="13" eb="15">
      <t>ソウイ</t>
    </rPh>
    <phoneticPr fontId="2"/>
  </si>
  <si>
    <t>2）接種実績の月計①と接種負担金の請求②の差に相違がある理由と内訳は以下の通りです。</t>
    <rPh sb="2" eb="4">
      <t>セッシュ</t>
    </rPh>
    <rPh sb="4" eb="6">
      <t>ジッセキ</t>
    </rPh>
    <rPh sb="7" eb="9">
      <t>ゲッケイ</t>
    </rPh>
    <rPh sb="11" eb="16">
      <t>セッシュフタンキン</t>
    </rPh>
    <rPh sb="17" eb="19">
      <t>セイキュウ</t>
    </rPh>
    <rPh sb="21" eb="22">
      <t>サ</t>
    </rPh>
    <rPh sb="23" eb="25">
      <t>ソウイ</t>
    </rPh>
    <rPh sb="28" eb="30">
      <t>リユウ</t>
    </rPh>
    <rPh sb="31" eb="33">
      <t>ウチワケ</t>
    </rPh>
    <rPh sb="34" eb="36">
      <t>イカ</t>
    </rPh>
    <rPh sb="37" eb="38">
      <t>トオ</t>
    </rPh>
    <phoneticPr fontId="2"/>
  </si>
  <si>
    <t>回）</t>
  </si>
  <si>
    <t>理由</t>
    <rPh sb="0" eb="2">
      <t>リユウ</t>
    </rPh>
    <phoneticPr fontId="2"/>
  </si>
  <si>
    <t>【サンプル】</t>
  </si>
  <si>
    <t>医療機関等名称：○○○○</t>
  </si>
  <si>
    <t>医療機関名称　　：</t>
  </si>
  <si>
    <t>123-456-7890</t>
  </si>
  <si>
    <t>休診日</t>
    <rPh sb="0" eb="3">
      <t>キュウシンビ</t>
    </rPh>
    <phoneticPr fontId="2"/>
  </si>
  <si>
    <t>９：00～12：00　15：00～18：00</t>
  </si>
  <si>
    <t>９：00～12：00</t>
  </si>
  <si>
    <t>1234</t>
  </si>
  <si>
    <t>123</t>
  </si>
  <si>
    <t>●●●●銀行</t>
    <rPh sb="4" eb="6">
      <t>ギンコウ</t>
    </rPh>
    <phoneticPr fontId="2"/>
  </si>
  <si>
    <t>●●●支店</t>
    <rPh sb="3" eb="5">
      <t>シテン</t>
    </rPh>
    <phoneticPr fontId="2"/>
  </si>
  <si>
    <t>普通</t>
    <rPh sb="0" eb="2">
      <t>フツウ</t>
    </rPh>
    <phoneticPr fontId="2"/>
  </si>
  <si>
    <t>1234567</t>
  </si>
  <si>
    <t>ヤチヨシホケンセンタークリニック　インチヨウ　ヤチヨ　タロウ</t>
  </si>
  <si>
    <t>八千代市保健センタークリニック　院長　八千代　太郎</t>
    <rPh sb="0" eb="4">
      <t>ヤチヨシ</t>
    </rPh>
    <rPh sb="4" eb="6">
      <t>ホケン</t>
    </rPh>
    <rPh sb="16" eb="18">
      <t>インチョウ</t>
    </rPh>
    <rPh sb="19" eb="22">
      <t>ヤチヨ</t>
    </rPh>
    <rPh sb="23" eb="25">
      <t>タロウ</t>
    </rPh>
    <phoneticPr fontId="2"/>
  </si>
  <si>
    <t>八千代市保健センタークリニック</t>
    <rPh sb="0" eb="4">
      <t>ヤチヨシ</t>
    </rPh>
    <rPh sb="4" eb="6">
      <t>ホケン</t>
    </rPh>
    <phoneticPr fontId="2"/>
  </si>
  <si>
    <t>接種
体制</t>
    <rPh sb="0" eb="2">
      <t>セッシュ</t>
    </rPh>
    <rPh sb="3" eb="5">
      <t>タイセイ</t>
    </rPh>
    <phoneticPr fontId="2"/>
  </si>
  <si>
    <t>対象期間外の接種実績があるため、接種負担金の請求が多い。</t>
    <rPh sb="0" eb="2">
      <t>タイショウ</t>
    </rPh>
    <rPh sb="2" eb="4">
      <t>キカン</t>
    </rPh>
    <rPh sb="16" eb="21">
      <t>セッシュフタンキン</t>
    </rPh>
    <rPh sb="22" eb="24">
      <t>セイキュウ</t>
    </rPh>
    <rPh sb="25" eb="26">
      <t>オオ</t>
    </rPh>
    <phoneticPr fontId="2"/>
  </si>
  <si>
    <t>予診票なしで接種し、請求が出耒ていない対象者がいるため。</t>
    <rPh sb="0" eb="3">
      <t>ヨシンヒョウ</t>
    </rPh>
    <rPh sb="6" eb="8">
      <t>セッシュ</t>
    </rPh>
    <rPh sb="10" eb="12">
      <t>セイキュウ</t>
    </rPh>
    <rPh sb="19" eb="22">
      <t>タイショウシャ</t>
    </rPh>
    <phoneticPr fontId="2"/>
  </si>
  <si>
    <t>12月１日・２日の接種分</t>
    <rPh sb="2" eb="3">
      <t>ガツ</t>
    </rPh>
    <rPh sb="4" eb="5">
      <t>ニチ</t>
    </rPh>
    <rPh sb="7" eb="8">
      <t>ニチ</t>
    </rPh>
    <rPh sb="11" eb="12">
      <t>ブン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</si>
</sst>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5" formatCode="&quot;¥&quot;#,##0;&quot;¥&quot;\-#,##0"/>
    <numFmt numFmtId="176" formatCode="m/d;@"/>
    <numFmt numFmtId="177" formatCode="m/d"/>
    <numFmt numFmtId="178" formatCode="#,##0&quot;回&quot;;[Red]\-#,##0&quot;回&quot;"/>
    <numFmt numFmtId="179" formatCode="General&quot;回&quot;"/>
    <numFmt numFmtId="180" formatCode="m&quot;月&quot;d&quot;日の週&quot;"/>
    <numFmt numFmtId="181" formatCode="#,##0&quot;回&quot;;[Red]\-#,##0"/>
    <numFmt numFmtId="182" formatCode="\(#,##0&quot;回&quot;\);[Red]\(\-#,##0&quot;回&quot;\)"/>
    <numFmt numFmtId="183" formatCode="General&quot;週&quot;"/>
    <numFmt numFmtId="184" formatCode="#,##0&quot;円&quot;;[Red]\-#,##0"/>
    <numFmt numFmtId="185" formatCode="yyyy&quot;   年   &quot;m&quot;   月   &quot;d&quot;   日&quot;;@"/>
    <numFmt numFmtId="186" formatCode="m&quot;月&quot;"/>
    <numFmt numFmtId="187" formatCode="@&quot;月&quot;"/>
    <numFmt numFmtId="188" formatCode="#,##0_ "/>
    <numFmt numFmtId="189" formatCode="#,##0;&quot;▲ &quot;#,##0"/>
    <numFmt numFmtId="190" formatCode="0;&quot;▲ &quot;0"/>
  </numFmts>
  <fonts count="33">
    <font>
      <sz val="11"/>
      <color theme="1"/>
      <name val="游ゴシック"/>
      <family val="3"/>
      <scheme val="minor"/>
    </font>
    <font>
      <sz val="11"/>
      <color theme="1"/>
      <name val="游ゴシック"/>
      <family val="3"/>
      <scheme val="minor"/>
    </font>
    <font>
      <sz val="6"/>
      <color auto="1"/>
      <name val="游ゴシック"/>
      <family val="3"/>
    </font>
    <font>
      <sz val="20"/>
      <color theme="1"/>
      <name val="游ゴシック"/>
      <family val="3"/>
      <scheme val="minor"/>
    </font>
    <font>
      <b/>
      <sz val="22"/>
      <color theme="1"/>
      <name val="游ゴシック"/>
      <family val="3"/>
      <scheme val="minor"/>
    </font>
    <font>
      <sz val="18"/>
      <color theme="1"/>
      <name val="游ゴシック"/>
      <family val="3"/>
      <scheme val="minor"/>
    </font>
    <font>
      <sz val="14"/>
      <color theme="1"/>
      <name val="游ゴシック"/>
      <family val="3"/>
      <scheme val="minor"/>
    </font>
    <font>
      <b/>
      <sz val="16"/>
      <color theme="1"/>
      <name val="游ゴシック"/>
      <family val="3"/>
      <scheme val="minor"/>
    </font>
    <font>
      <sz val="18"/>
      <color theme="1"/>
      <name val="游明朝"/>
      <family val="1"/>
    </font>
    <font>
      <b/>
      <sz val="20"/>
      <color theme="1"/>
      <name val="游ゴシック"/>
      <family val="3"/>
      <scheme val="minor"/>
    </font>
    <font>
      <b/>
      <sz val="28"/>
      <color theme="1"/>
      <name val="游ゴシック"/>
      <family val="3"/>
      <scheme val="minor"/>
    </font>
    <font>
      <sz val="16"/>
      <color theme="1"/>
      <name val="游ゴシック"/>
      <family val="3"/>
      <scheme val="minor"/>
    </font>
    <font>
      <b/>
      <sz val="32"/>
      <color theme="1"/>
      <name val="游ゴシック"/>
      <family val="3"/>
      <scheme val="minor"/>
    </font>
    <font>
      <b/>
      <sz val="20"/>
      <color rgb="FF0070C0"/>
      <name val="游ゴシック"/>
      <family val="3"/>
      <scheme val="minor"/>
    </font>
    <font>
      <b/>
      <sz val="20"/>
      <color rgb="FFFF0000"/>
      <name val="游ゴシック"/>
      <family val="3"/>
      <scheme val="minor"/>
    </font>
    <font>
      <sz val="28"/>
      <color theme="1"/>
      <name val="游ゴシック"/>
      <family val="3"/>
      <scheme val="minor"/>
    </font>
    <font>
      <b/>
      <sz val="24"/>
      <color theme="1"/>
      <name val="游ゴシック"/>
      <family val="3"/>
      <scheme val="minor"/>
    </font>
    <font>
      <sz val="22"/>
      <color theme="1"/>
      <name val="游ゴシック"/>
      <family val="3"/>
      <scheme val="minor"/>
    </font>
    <font>
      <sz val="22"/>
      <color auto="1"/>
      <name val="游ゴシック"/>
      <family val="3"/>
      <scheme val="minor"/>
    </font>
    <font>
      <sz val="11"/>
      <color auto="1"/>
      <name val="游ゴシック"/>
      <family val="3"/>
      <scheme val="minor"/>
    </font>
    <font>
      <sz val="26"/>
      <color auto="1"/>
      <name val="游ゴシック"/>
      <family val="3"/>
      <scheme val="minor"/>
    </font>
    <font>
      <b/>
      <sz val="20"/>
      <color theme="0"/>
      <name val="游ゴシック"/>
      <family val="3"/>
      <scheme val="minor"/>
    </font>
    <font>
      <b/>
      <u/>
      <sz val="36"/>
      <color theme="1"/>
      <name val="游ゴシック"/>
      <family val="3"/>
      <scheme val="minor"/>
    </font>
    <font>
      <b/>
      <sz val="20"/>
      <color rgb="FF66FFFF"/>
      <name val="游ゴシック"/>
      <family val="3"/>
      <scheme val="minor"/>
    </font>
    <font>
      <b/>
      <u/>
      <sz val="24"/>
      <color theme="1"/>
      <name val="游ゴシック"/>
      <family val="3"/>
      <scheme val="minor"/>
    </font>
    <font>
      <b/>
      <sz val="11"/>
      <color theme="1"/>
      <name val="游ゴシック"/>
      <family val="3"/>
      <scheme val="minor"/>
    </font>
    <font>
      <sz val="11"/>
      <color rgb="FFFF0000"/>
      <name val="游ゴシック"/>
      <family val="3"/>
      <scheme val="minor"/>
    </font>
    <font>
      <b/>
      <sz val="11"/>
      <color auto="1"/>
      <name val="游ゴシック"/>
      <family val="3"/>
      <scheme val="minor"/>
    </font>
    <font>
      <sz val="10"/>
      <color theme="1"/>
      <name val="游ゴシック"/>
      <family val="3"/>
      <scheme val="minor"/>
    </font>
    <font>
      <sz val="26"/>
      <color theme="1"/>
      <name val="游ゴシック"/>
      <family val="3"/>
      <scheme val="minor"/>
    </font>
    <font>
      <sz val="24"/>
      <color theme="1"/>
      <name val="游ゴシック"/>
      <family val="3"/>
      <scheme val="minor"/>
    </font>
    <font>
      <b/>
      <sz val="36"/>
      <color rgb="FF0000FF"/>
      <name val="游ゴシック"/>
      <family val="3"/>
      <scheme val="minor"/>
    </font>
    <font>
      <sz val="11"/>
      <color rgb="FF0070C0"/>
      <name val="游ゴシック"/>
      <family val="3"/>
      <scheme val="minor"/>
    </font>
  </fonts>
  <fills count="7">
    <fill>
      <patternFill patternType="none"/>
    </fill>
    <fill>
      <patternFill patternType="gray125"/>
    </fill>
    <fill>
      <patternFill patternType="solid">
        <fgColor theme="0" tint="-0.25"/>
        <bgColor indexed="64"/>
      </patternFill>
    </fill>
    <fill>
      <patternFill patternType="solid">
        <fgColor theme="2" tint="-0.1"/>
        <bgColor indexed="64"/>
      </patternFill>
    </fill>
    <fill>
      <patternFill patternType="solid">
        <fgColor theme="1"/>
        <bgColor indexed="64"/>
      </patternFill>
    </fill>
    <fill>
      <patternFill patternType="solid">
        <fgColor theme="7" tint="0.8"/>
        <bgColor indexed="64"/>
      </patternFill>
    </fill>
    <fill>
      <patternFill patternType="solid">
        <fgColor theme="5" tint="0.8"/>
        <bgColor indexed="64"/>
      </patternFill>
    </fill>
  </fills>
  <borders count="32">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style="medium">
        <color indexed="64"/>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auto="1"/>
      </bottom>
      <diagonal/>
    </border>
    <border>
      <left/>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47">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176" fontId="0" fillId="0" borderId="1" xfId="0" applyNumberFormat="1" applyBorder="1">
      <alignment vertical="center"/>
    </xf>
    <xf numFmtId="0" fontId="0" fillId="0" borderId="3" xfId="0" applyBorder="1" applyAlignment="1">
      <alignment horizontal="center" vertical="center"/>
    </xf>
    <xf numFmtId="176" fontId="0" fillId="0" borderId="4" xfId="0" applyNumberFormat="1" applyBorder="1">
      <alignment vertical="center"/>
    </xf>
    <xf numFmtId="0" fontId="0" fillId="0" borderId="5" xfId="0" applyBorder="1" applyAlignment="1">
      <alignment horizontal="center" vertical="center"/>
    </xf>
    <xf numFmtId="176" fontId="0" fillId="0" borderId="6" xfId="0" applyNumberFormat="1" applyBorder="1">
      <alignment vertical="center"/>
    </xf>
    <xf numFmtId="0" fontId="3" fillId="0" borderId="1"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7" xfId="0" applyFont="1" applyBorder="1" applyAlignment="1">
      <alignment vertical="center" wrapText="1"/>
    </xf>
    <xf numFmtId="0" fontId="6" fillId="0" borderId="7" xfId="0" applyFont="1" applyBorder="1" applyAlignment="1">
      <alignment horizontal="left" vertical="center" wrapText="1"/>
    </xf>
    <xf numFmtId="0" fontId="6" fillId="2" borderId="7" xfId="0" applyFont="1" applyFill="1" applyBorder="1" applyAlignment="1">
      <alignment horizontal="center" vertical="center"/>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6" fillId="0" borderId="0" xfId="0" applyFont="1" applyBorder="1" applyAlignment="1">
      <alignment vertical="center" wrapText="1"/>
    </xf>
    <xf numFmtId="0" fontId="7"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3" fillId="0" borderId="1" xfId="0" applyFont="1" applyBorder="1" applyAlignment="1" applyProtection="1">
      <alignment horizontal="left" vertical="center" shrinkToFit="1"/>
      <protection locked="0"/>
    </xf>
    <xf numFmtId="0" fontId="6" fillId="0" borderId="9" xfId="0" applyFont="1" applyBorder="1" applyAlignment="1">
      <alignment vertical="center" wrapText="1"/>
    </xf>
    <xf numFmtId="0" fontId="6" fillId="0" borderId="9" xfId="0" applyFont="1" applyBorder="1" applyAlignment="1">
      <alignment horizontal="left" vertical="center" wrapText="1"/>
    </xf>
    <xf numFmtId="0" fontId="6" fillId="2" borderId="9" xfId="0" applyFont="1" applyFill="1" applyBorder="1" applyAlignment="1">
      <alignment horizontal="center" vertical="center"/>
    </xf>
    <xf numFmtId="0" fontId="6" fillId="0" borderId="0" xfId="0" applyFont="1" applyBorder="1" applyAlignment="1">
      <alignment horizontal="center" vertical="center" wrapText="1"/>
    </xf>
    <xf numFmtId="0" fontId="7" fillId="0" borderId="0" xfId="0" applyFont="1" applyAlignment="1">
      <alignment vertical="top"/>
    </xf>
    <xf numFmtId="0" fontId="6" fillId="0" borderId="8" xfId="0" applyFont="1" applyBorder="1" applyAlignment="1">
      <alignment horizontal="center" vertical="center"/>
    </xf>
    <xf numFmtId="177" fontId="9" fillId="3" borderId="8" xfId="0" applyNumberFormat="1" applyFont="1" applyFill="1" applyBorder="1" applyAlignment="1">
      <alignment horizontal="center" vertical="center"/>
    </xf>
    <xf numFmtId="38" fontId="3" fillId="0" borderId="8" xfId="2" applyFont="1" applyFill="1" applyBorder="1" applyAlignment="1" applyProtection="1">
      <alignment horizontal="center" vertical="center"/>
      <protection locked="0"/>
    </xf>
    <xf numFmtId="0" fontId="10" fillId="0" borderId="0" xfId="0" applyFont="1">
      <alignment vertical="center"/>
    </xf>
    <xf numFmtId="0" fontId="11" fillId="0" borderId="0" xfId="0" applyFont="1" applyAlignment="1">
      <alignment vertical="top" wrapText="1"/>
    </xf>
    <xf numFmtId="0" fontId="12" fillId="0" borderId="1" xfId="0" applyFont="1" applyBorder="1" applyAlignment="1">
      <alignment horizontal="center" vertical="center" shrinkToFit="1"/>
    </xf>
    <xf numFmtId="0" fontId="3" fillId="0" borderId="7" xfId="0" applyFont="1" applyBorder="1" applyAlignment="1">
      <alignment horizontal="left" vertical="center"/>
    </xf>
    <xf numFmtId="0" fontId="3" fillId="0" borderId="10" xfId="0" applyFont="1" applyBorder="1" applyAlignment="1">
      <alignment horizontal="left" vertical="center"/>
    </xf>
    <xf numFmtId="177" fontId="13" fillId="3" borderId="8" xfId="0" applyNumberFormat="1" applyFont="1" applyFill="1" applyBorder="1" applyAlignment="1">
      <alignment horizontal="center" vertical="center"/>
    </xf>
    <xf numFmtId="177" fontId="14" fillId="3" borderId="8" xfId="0" applyNumberFormat="1" applyFont="1" applyFill="1" applyBorder="1" applyAlignment="1">
      <alignment horizontal="center" vertical="center"/>
    </xf>
    <xf numFmtId="0" fontId="3" fillId="0" borderId="9" xfId="0" applyFont="1" applyBorder="1" applyAlignment="1">
      <alignment horizontal="left" vertical="center"/>
    </xf>
    <xf numFmtId="0" fontId="11" fillId="0" borderId="8" xfId="0" applyFont="1" applyBorder="1" applyAlignment="1">
      <alignment horizontal="center" vertical="center"/>
    </xf>
    <xf numFmtId="38" fontId="11" fillId="2" borderId="7" xfId="2" applyFont="1" applyFill="1" applyBorder="1" applyAlignment="1">
      <alignment horizontal="center" vertical="center"/>
    </xf>
    <xf numFmtId="178" fontId="11" fillId="0" borderId="11" xfId="2" applyNumberFormat="1" applyFont="1" applyBorder="1" applyAlignment="1">
      <alignment horizontal="right" vertical="center"/>
    </xf>
    <xf numFmtId="178" fontId="11" fillId="0" borderId="12" xfId="2" applyNumberFormat="1" applyFont="1" applyBorder="1" applyAlignment="1">
      <alignment horizontal="right" vertical="center"/>
    </xf>
    <xf numFmtId="179" fontId="11" fillId="0" borderId="11" xfId="2" applyNumberFormat="1" applyFont="1" applyBorder="1" applyAlignment="1">
      <alignment horizontal="right" vertical="center"/>
    </xf>
    <xf numFmtId="179" fontId="11" fillId="0" borderId="12" xfId="2" applyNumberFormat="1" applyFont="1" applyBorder="1" applyAlignment="1">
      <alignment horizontal="right" vertical="center"/>
    </xf>
    <xf numFmtId="178" fontId="3" fillId="0" borderId="8" xfId="2" applyNumberFormat="1" applyFont="1" applyBorder="1" applyAlignment="1">
      <alignment horizontal="right" vertical="center"/>
    </xf>
    <xf numFmtId="0" fontId="15" fillId="0" borderId="0" xfId="0" applyFo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38" fontId="6" fillId="0" borderId="7" xfId="2" applyFont="1" applyFill="1" applyBorder="1" applyAlignment="1" applyProtection="1">
      <alignment horizontal="left" vertical="center"/>
      <protection locked="0"/>
    </xf>
    <xf numFmtId="38" fontId="6" fillId="0" borderId="0" xfId="2" applyFont="1" applyFill="1" applyBorder="1" applyAlignment="1">
      <alignment horizontal="left" vertical="center"/>
    </xf>
    <xf numFmtId="0" fontId="16" fillId="0" borderId="0" xfId="0" applyFont="1" applyAlignment="1">
      <alignment horizontal="right" vertical="center"/>
    </xf>
    <xf numFmtId="0" fontId="17" fillId="0" borderId="0" xfId="0" applyFont="1" applyAlignment="1">
      <alignment horizontal="center" vertical="center"/>
    </xf>
    <xf numFmtId="0" fontId="5" fillId="0" borderId="0" xfId="0" applyFont="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38" fontId="6" fillId="0" borderId="9" xfId="2" applyFont="1" applyFill="1" applyBorder="1" applyAlignment="1" applyProtection="1">
      <alignment horizontal="left" vertical="center"/>
      <protection locked="0"/>
    </xf>
    <xf numFmtId="0" fontId="0" fillId="0" borderId="0" xfId="0" applyFont="1" applyAlignment="1">
      <alignment horizontal="center" vertical="center"/>
    </xf>
    <xf numFmtId="0" fontId="17" fillId="0" borderId="0" xfId="0" applyFont="1">
      <alignment vertical="center"/>
    </xf>
    <xf numFmtId="0" fontId="17" fillId="0" borderId="0" xfId="1" applyFont="1" applyBorder="1">
      <alignment vertical="center"/>
    </xf>
    <xf numFmtId="0" fontId="10" fillId="0" borderId="0" xfId="1" applyFont="1" applyBorder="1" applyAlignment="1">
      <alignment horizontal="center" vertical="center"/>
    </xf>
    <xf numFmtId="0" fontId="18" fillId="0" borderId="0" xfId="1" applyFont="1" applyBorder="1" applyAlignment="1">
      <alignment vertical="top" wrapText="1"/>
    </xf>
    <xf numFmtId="0" fontId="17" fillId="0" borderId="8" xfId="0" applyFont="1" applyBorder="1" applyAlignment="1">
      <alignment horizontal="center" vertical="center"/>
    </xf>
    <xf numFmtId="0" fontId="3" fillId="0" borderId="0" xfId="0" applyFont="1">
      <alignment vertical="center"/>
    </xf>
    <xf numFmtId="180" fontId="17" fillId="0" borderId="7" xfId="0" applyNumberFormat="1" applyFont="1" applyBorder="1" applyAlignment="1">
      <alignment horizontal="center" vertical="center"/>
    </xf>
    <xf numFmtId="180" fontId="17" fillId="0" borderId="13" xfId="0" applyNumberFormat="1" applyFont="1" applyBorder="1" applyAlignment="1">
      <alignment horizontal="center" vertical="center"/>
    </xf>
    <xf numFmtId="0" fontId="17" fillId="0" borderId="17" xfId="0" applyFont="1" applyBorder="1" applyAlignment="1">
      <alignment horizontal="center" vertical="center" shrinkToFit="1"/>
    </xf>
    <xf numFmtId="0" fontId="17" fillId="0" borderId="8" xfId="0" applyFont="1" applyFill="1" applyBorder="1" applyAlignment="1" applyProtection="1">
      <alignment horizontal="left" vertical="top"/>
      <protection locked="0"/>
    </xf>
    <xf numFmtId="0" fontId="17" fillId="0" borderId="0" xfId="0" applyFont="1" applyFill="1" applyBorder="1" applyAlignment="1">
      <alignment horizontal="left" vertical="top"/>
    </xf>
    <xf numFmtId="49" fontId="17" fillId="0" borderId="8" xfId="0" applyNumberFormat="1"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9" fillId="0" borderId="0" xfId="1" applyFont="1" applyBorder="1" applyAlignment="1">
      <alignment vertical="top" wrapText="1"/>
    </xf>
    <xf numFmtId="0" fontId="19" fillId="0" borderId="0" xfId="1" applyFont="1" applyBorder="1">
      <alignment vertical="center"/>
    </xf>
    <xf numFmtId="0" fontId="20" fillId="0" borderId="1" xfId="1" applyFont="1" applyBorder="1" applyAlignment="1">
      <alignment horizontal="left"/>
    </xf>
    <xf numFmtId="180" fontId="17" fillId="0" borderId="10" xfId="0" applyNumberFormat="1" applyFont="1" applyBorder="1" applyAlignment="1">
      <alignment horizontal="center" vertical="center"/>
    </xf>
    <xf numFmtId="180" fontId="17" fillId="0" borderId="18" xfId="0" applyNumberFormat="1" applyFont="1" applyBorder="1" applyAlignment="1">
      <alignment horizontal="center" vertical="center"/>
    </xf>
    <xf numFmtId="0" fontId="17" fillId="0" borderId="19" xfId="0" applyFont="1" applyBorder="1" applyAlignment="1">
      <alignment horizontal="center" vertical="center" shrinkToFit="1"/>
    </xf>
    <xf numFmtId="0" fontId="1" fillId="0" borderId="0" xfId="1" applyFont="1" applyBorder="1">
      <alignment vertical="center"/>
    </xf>
    <xf numFmtId="0" fontId="17" fillId="0" borderId="0" xfId="0" applyFont="1" applyBorder="1" applyAlignment="1">
      <alignment vertical="center" wrapText="1"/>
    </xf>
    <xf numFmtId="0" fontId="5" fillId="0" borderId="0" xfId="0" applyFont="1" applyBorder="1" applyAlignment="1">
      <alignment vertical="center" shrinkToFit="1"/>
    </xf>
    <xf numFmtId="0" fontId="17" fillId="0" borderId="8" xfId="0" applyFont="1" applyFill="1" applyBorder="1" applyAlignment="1" applyProtection="1">
      <alignment horizontal="left" vertical="center"/>
      <protection locked="0"/>
    </xf>
    <xf numFmtId="0" fontId="17"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17" fillId="0" borderId="20" xfId="0" applyFont="1" applyBorder="1" applyAlignment="1">
      <alignment horizontal="center" vertical="center" shrinkToFit="1"/>
    </xf>
    <xf numFmtId="0" fontId="1" fillId="0" borderId="0" xfId="1" applyFont="1" applyBorder="1" applyAlignment="1">
      <alignment vertical="center"/>
    </xf>
    <xf numFmtId="5" fontId="10" fillId="0" borderId="1" xfId="1" applyNumberFormat="1" applyFont="1" applyBorder="1" applyAlignment="1">
      <alignment horizontal="center"/>
    </xf>
    <xf numFmtId="0" fontId="17" fillId="0" borderId="13" xfId="0" applyFont="1" applyBorder="1" applyAlignment="1">
      <alignment horizontal="center" vertical="center" wrapText="1"/>
    </xf>
    <xf numFmtId="0" fontId="5" fillId="0" borderId="14" xfId="0" applyFont="1" applyBorder="1" applyAlignment="1">
      <alignment horizontal="center" vertical="center" shrinkToFit="1"/>
    </xf>
    <xf numFmtId="181" fontId="17" fillId="0" borderId="7" xfId="2" applyNumberFormat="1" applyFont="1" applyBorder="1" applyAlignment="1">
      <alignment horizontal="right" vertical="center"/>
    </xf>
    <xf numFmtId="181" fontId="17" fillId="0" borderId="17" xfId="2" applyNumberFormat="1" applyFont="1" applyBorder="1" applyAlignment="1">
      <alignment horizontal="right" vertical="center"/>
    </xf>
    <xf numFmtId="182" fontId="5" fillId="0" borderId="18" xfId="2" applyNumberFormat="1" applyFont="1" applyBorder="1">
      <alignment vertical="center"/>
    </xf>
    <xf numFmtId="183" fontId="17" fillId="0" borderId="1" xfId="0" applyNumberFormat="1" applyFont="1" applyBorder="1" applyAlignment="1">
      <alignment horizontal="center" vertical="center"/>
    </xf>
    <xf numFmtId="183" fontId="17" fillId="0" borderId="0" xfId="0" applyNumberFormat="1" applyFont="1">
      <alignment vertical="center"/>
    </xf>
    <xf numFmtId="0" fontId="17" fillId="0" borderId="18" xfId="0" applyFont="1" applyBorder="1" applyAlignment="1">
      <alignment horizontal="center" vertical="center" wrapText="1"/>
    </xf>
    <xf numFmtId="0" fontId="5" fillId="0" borderId="1" xfId="0" applyFont="1" applyBorder="1" applyAlignment="1">
      <alignment horizontal="center" vertical="center" shrinkToFit="1"/>
    </xf>
    <xf numFmtId="181" fontId="17" fillId="0" borderId="10" xfId="2" applyNumberFormat="1" applyFont="1" applyBorder="1" applyAlignment="1">
      <alignment horizontal="right" vertical="center"/>
    </xf>
    <xf numFmtId="181" fontId="17" fillId="0" borderId="19" xfId="2" applyNumberFormat="1" applyFont="1" applyBorder="1" applyAlignment="1">
      <alignment horizontal="right" vertical="center"/>
    </xf>
    <xf numFmtId="0" fontId="1" fillId="0" borderId="0" xfId="1" applyFont="1" applyBorder="1" applyAlignment="1">
      <alignment horizontal="right" vertical="center"/>
    </xf>
    <xf numFmtId="0" fontId="17" fillId="0" borderId="15" xfId="0" applyFont="1" applyBorder="1" applyAlignment="1">
      <alignment horizontal="center" vertical="center" wrapText="1"/>
    </xf>
    <xf numFmtId="0" fontId="5" fillId="0" borderId="16" xfId="0" applyFont="1" applyBorder="1" applyAlignment="1">
      <alignment horizontal="center" vertical="center" shrinkToFit="1"/>
    </xf>
    <xf numFmtId="181" fontId="17" fillId="0" borderId="9" xfId="2" applyNumberFormat="1" applyFont="1" applyBorder="1" applyAlignment="1">
      <alignment horizontal="right" vertical="center"/>
    </xf>
    <xf numFmtId="181" fontId="17" fillId="0" borderId="20" xfId="2" applyNumberFormat="1" applyFont="1" applyBorder="1" applyAlignment="1">
      <alignment horizontal="right" vertical="center"/>
    </xf>
    <xf numFmtId="0" fontId="17" fillId="0" borderId="1" xfId="1" applyFont="1" applyBorder="1">
      <alignmen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184" fontId="17" fillId="0" borderId="7" xfId="2" applyNumberFormat="1" applyFont="1" applyBorder="1" applyAlignment="1">
      <alignment horizontal="right" vertical="center"/>
    </xf>
    <xf numFmtId="184" fontId="17" fillId="0" borderId="21" xfId="2" applyNumberFormat="1" applyFont="1" applyBorder="1" applyAlignment="1">
      <alignment horizontal="right" vertical="center"/>
    </xf>
    <xf numFmtId="184" fontId="17" fillId="0" borderId="14" xfId="2" applyNumberFormat="1" applyFont="1" applyBorder="1" applyAlignment="1">
      <alignment horizontal="right" vertical="center" shrinkToFit="1"/>
    </xf>
    <xf numFmtId="38" fontId="17" fillId="0" borderId="8" xfId="2" applyFont="1" applyFill="1" applyBorder="1" applyAlignment="1">
      <alignment horizontal="center" vertical="center"/>
    </xf>
    <xf numFmtId="0" fontId="5" fillId="0" borderId="18" xfId="0" applyFont="1" applyBorder="1" applyAlignment="1">
      <alignment horizontal="center" vertical="center" wrapText="1"/>
    </xf>
    <xf numFmtId="0" fontId="5" fillId="0" borderId="1" xfId="0" applyFont="1" applyBorder="1" applyAlignment="1">
      <alignment horizontal="center" vertical="center" wrapText="1"/>
    </xf>
    <xf numFmtId="184" fontId="17" fillId="0" borderId="10" xfId="2" applyNumberFormat="1" applyFont="1" applyBorder="1" applyAlignment="1">
      <alignment horizontal="right" vertical="center"/>
    </xf>
    <xf numFmtId="184" fontId="17" fillId="0" borderId="22" xfId="2" applyNumberFormat="1" applyFont="1" applyBorder="1" applyAlignment="1">
      <alignment horizontal="right" vertical="center"/>
    </xf>
    <xf numFmtId="184" fontId="17" fillId="0" borderId="1" xfId="2" applyNumberFormat="1" applyFont="1" applyBorder="1" applyAlignment="1">
      <alignment horizontal="right" vertical="center" shrinkToFit="1"/>
    </xf>
    <xf numFmtId="0" fontId="17" fillId="0" borderId="1" xfId="1" applyFont="1" applyBorder="1" applyAlignment="1">
      <alignment horizontal="left" vertical="center" shrinkToFit="1"/>
    </xf>
    <xf numFmtId="0" fontId="17" fillId="0" borderId="10" xfId="1" applyFont="1" applyFill="1" applyBorder="1" applyAlignment="1" applyProtection="1">
      <alignment horizontal="left" vertical="center" shrinkToFit="1"/>
      <protection locked="0"/>
    </xf>
    <xf numFmtId="0" fontId="17" fillId="0" borderId="10" xfId="1" applyFont="1" applyFill="1" applyBorder="1" applyAlignment="1" applyProtection="1">
      <alignment horizontal="left" vertical="center"/>
      <protection locked="0"/>
    </xf>
    <xf numFmtId="185" fontId="17" fillId="0" borderId="1" xfId="0" applyNumberFormat="1" applyFont="1" applyFill="1" applyBorder="1" applyAlignment="1" applyProtection="1">
      <alignment horizontal="right" vertical="center"/>
      <protection locked="0"/>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84" fontId="17" fillId="0" borderId="9" xfId="2" applyNumberFormat="1" applyFont="1" applyBorder="1" applyAlignment="1">
      <alignment horizontal="right" vertical="center"/>
    </xf>
    <xf numFmtId="184" fontId="17" fillId="0" borderId="23" xfId="2" applyNumberFormat="1" applyFont="1" applyBorder="1" applyAlignment="1">
      <alignment horizontal="right" vertical="center"/>
    </xf>
    <xf numFmtId="184" fontId="17" fillId="0" borderId="16" xfId="2" applyNumberFormat="1" applyFont="1" applyBorder="1" applyAlignment="1">
      <alignment horizontal="right" vertical="center" shrinkToFit="1"/>
    </xf>
    <xf numFmtId="182" fontId="5" fillId="0" borderId="0" xfId="2" applyNumberFormat="1" applyFont="1" applyBorder="1">
      <alignment vertical="center"/>
    </xf>
    <xf numFmtId="38" fontId="5" fillId="0" borderId="0" xfId="2" applyFont="1" applyAlignment="1">
      <alignment horizontal="right" vertical="center"/>
    </xf>
    <xf numFmtId="182" fontId="5" fillId="0" borderId="0" xfId="2" applyNumberFormat="1" applyFont="1">
      <alignment vertical="center"/>
    </xf>
    <xf numFmtId="0" fontId="11" fillId="0" borderId="0" xfId="0" applyFont="1">
      <alignment vertical="center"/>
    </xf>
    <xf numFmtId="0" fontId="11" fillId="0" borderId="0" xfId="0" applyFont="1" applyAlignment="1">
      <alignment horizontal="center" vertical="center"/>
    </xf>
    <xf numFmtId="0" fontId="3" fillId="0" borderId="1" xfId="0" applyFont="1" applyBorder="1">
      <alignment vertical="center"/>
    </xf>
    <xf numFmtId="177" fontId="14" fillId="4" borderId="8" xfId="0" applyNumberFormat="1" applyFont="1" applyFill="1" applyBorder="1" applyAlignment="1">
      <alignment horizontal="center" vertical="center"/>
    </xf>
    <xf numFmtId="38" fontId="3" fillId="0" borderId="8" xfId="2" applyFont="1" applyFill="1" applyBorder="1" applyAlignment="1">
      <alignment horizontal="center" vertical="center"/>
    </xf>
    <xf numFmtId="177" fontId="21" fillId="4" borderId="8" xfId="0" applyNumberFormat="1" applyFont="1" applyFill="1" applyBorder="1" applyAlignment="1">
      <alignment horizontal="center" vertical="center"/>
    </xf>
    <xf numFmtId="0" fontId="22" fillId="0" borderId="1" xfId="0" applyFont="1" applyBorder="1" applyAlignment="1">
      <alignment horizontal="right" vertical="center"/>
    </xf>
    <xf numFmtId="177" fontId="23" fillId="4" borderId="8" xfId="0" applyNumberFormat="1" applyFont="1" applyFill="1" applyBorder="1" applyAlignment="1">
      <alignment horizontal="center" vertical="center"/>
    </xf>
    <xf numFmtId="179" fontId="11" fillId="0" borderId="8" xfId="2" applyNumberFormat="1" applyFont="1" applyBorder="1" applyAlignment="1">
      <alignment horizontal="right" vertical="center"/>
    </xf>
    <xf numFmtId="38" fontId="6" fillId="0" borderId="7" xfId="2" applyFont="1" applyFill="1" applyBorder="1" applyAlignment="1">
      <alignment horizontal="left" vertical="center"/>
    </xf>
    <xf numFmtId="0" fontId="24" fillId="0" borderId="1" xfId="0" applyFont="1" applyBorder="1">
      <alignment vertical="center"/>
    </xf>
    <xf numFmtId="38" fontId="6" fillId="0" borderId="9" xfId="2" applyFont="1" applyFill="1" applyBorder="1" applyAlignment="1">
      <alignment horizontal="left" vertical="center"/>
    </xf>
    <xf numFmtId="0" fontId="4" fillId="0" borderId="0" xfId="0" applyFont="1" applyAlignment="1">
      <alignment horizontal="right" vertical="center"/>
    </xf>
    <xf numFmtId="0" fontId="0" fillId="0" borderId="0" xfId="0" applyBorder="1">
      <alignment vertical="center"/>
    </xf>
    <xf numFmtId="0" fontId="19" fillId="0" borderId="1" xfId="0" applyFont="1" applyBorder="1" applyAlignment="1">
      <alignment horizontal="left" vertical="center" shrinkToFit="1"/>
    </xf>
    <xf numFmtId="0" fontId="25" fillId="0" borderId="0" xfId="0" applyFont="1">
      <alignment vertical="center"/>
    </xf>
    <xf numFmtId="0" fontId="0" fillId="0" borderId="8" xfId="0" applyBorder="1" applyAlignment="1">
      <alignment horizontal="center" vertical="center"/>
    </xf>
    <xf numFmtId="186" fontId="0" fillId="0" borderId="8" xfId="0" applyNumberFormat="1" applyBorder="1" applyAlignment="1">
      <alignment horizontal="center" vertical="center"/>
    </xf>
    <xf numFmtId="186" fontId="0" fillId="0" borderId="24" xfId="0" applyNumberFormat="1" applyBorder="1" applyAlignment="1">
      <alignment horizontal="center" vertical="center"/>
    </xf>
    <xf numFmtId="0" fontId="0" fillId="0" borderId="12" xfId="0" applyBorder="1" applyAlignment="1">
      <alignment horizontal="center" vertical="center"/>
    </xf>
    <xf numFmtId="0" fontId="26" fillId="0" borderId="0" xfId="0" applyFont="1" applyAlignment="1">
      <alignment horizontal="left" vertical="center"/>
    </xf>
    <xf numFmtId="0" fontId="0" fillId="0" borderId="0" xfId="0" applyAlignment="1">
      <alignment horizontal="left" vertical="center"/>
    </xf>
    <xf numFmtId="0" fontId="27" fillId="0" borderId="0" xfId="0" applyFont="1">
      <alignment vertical="center"/>
    </xf>
    <xf numFmtId="0" fontId="0" fillId="5" borderId="8" xfId="0" applyFill="1" applyBorder="1" applyAlignment="1" applyProtection="1">
      <alignment horizontal="center" vertical="center"/>
      <protection locked="0"/>
    </xf>
    <xf numFmtId="186" fontId="0" fillId="0" borderId="0" xfId="0" applyNumberFormat="1">
      <alignment vertical="center"/>
    </xf>
    <xf numFmtId="187" fontId="0" fillId="0" borderId="0" xfId="0" applyNumberFormat="1" applyFont="1">
      <alignment vertical="center"/>
    </xf>
    <xf numFmtId="0" fontId="28" fillId="0" borderId="13" xfId="0" applyFont="1" applyBorder="1" applyAlignment="1">
      <alignment horizontal="center" vertical="center" wrapText="1"/>
    </xf>
    <xf numFmtId="0" fontId="0" fillId="0" borderId="14" xfId="0" applyBorder="1" applyAlignment="1">
      <alignment horizontal="center" vertical="center" wrapText="1"/>
    </xf>
    <xf numFmtId="188" fontId="0" fillId="0" borderId="7" xfId="0" applyNumberFormat="1" applyBorder="1" applyProtection="1">
      <alignment vertical="center"/>
      <protection locked="0"/>
    </xf>
    <xf numFmtId="188" fontId="0" fillId="0" borderId="25" xfId="0" applyNumberFormat="1" applyBorder="1" applyProtection="1">
      <alignment vertical="center"/>
      <protection locked="0"/>
    </xf>
    <xf numFmtId="0" fontId="0" fillId="0" borderId="14" xfId="0" applyBorder="1" applyAlignment="1">
      <alignment horizontal="center" vertical="center"/>
    </xf>
    <xf numFmtId="0" fontId="26" fillId="0" borderId="0" xfId="0" applyFo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7" xfId="0" applyFill="1" applyBorder="1" applyAlignment="1" applyProtection="1">
      <alignment horizontal="left" vertical="center" shrinkToFit="1"/>
      <protection locked="0"/>
    </xf>
    <xf numFmtId="0" fontId="0" fillId="0" borderId="7" xfId="0" applyBorder="1" applyAlignment="1">
      <alignment horizontal="center" vertical="center"/>
    </xf>
    <xf numFmtId="0" fontId="0" fillId="0" borderId="18" xfId="0" applyBorder="1" applyAlignment="1">
      <alignment horizontal="center" vertical="center" wrapText="1"/>
    </xf>
    <xf numFmtId="0" fontId="0" fillId="0" borderId="1" xfId="0" applyBorder="1" applyAlignment="1">
      <alignment horizontal="center" vertical="center" wrapText="1"/>
    </xf>
    <xf numFmtId="188" fontId="0" fillId="0" borderId="10" xfId="0" applyNumberFormat="1" applyBorder="1" applyProtection="1">
      <alignment vertical="center"/>
      <protection locked="0"/>
    </xf>
    <xf numFmtId="188" fontId="0" fillId="0" borderId="26" xfId="0" applyNumberFormat="1" applyBorder="1" applyProtection="1">
      <alignment vertical="center"/>
      <protection locked="0"/>
    </xf>
    <xf numFmtId="188" fontId="0" fillId="0" borderId="1" xfId="0" applyNumberFormat="1" applyBorder="1">
      <alignment vertical="center"/>
    </xf>
    <xf numFmtId="188" fontId="0" fillId="0" borderId="0" xfId="0" applyNumberFormat="1">
      <alignment vertical="center"/>
    </xf>
    <xf numFmtId="0" fontId="0" fillId="0" borderId="0" xfId="0" applyAlignment="1">
      <alignment horizontal="right" vertical="center"/>
    </xf>
    <xf numFmtId="0" fontId="0" fillId="5" borderId="18"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10" xfId="0" applyFill="1" applyBorder="1" applyAlignment="1" applyProtection="1">
      <alignment horizontal="left" vertical="center" shrinkToFit="1"/>
      <protection locked="0"/>
    </xf>
    <xf numFmtId="0" fontId="0" fillId="0" borderId="10" xfId="0" applyBorder="1" applyAlignment="1">
      <alignment horizontal="center" vertical="center"/>
    </xf>
    <xf numFmtId="0" fontId="0" fillId="0" borderId="15" xfId="0" applyBorder="1" applyAlignment="1">
      <alignment vertical="center" wrapText="1"/>
    </xf>
    <xf numFmtId="0" fontId="0" fillId="0" borderId="16" xfId="0" applyBorder="1" applyAlignment="1">
      <alignment vertical="center" wrapText="1"/>
    </xf>
    <xf numFmtId="0" fontId="0" fillId="0" borderId="9" xfId="0" applyBorder="1">
      <alignment vertical="center"/>
    </xf>
    <xf numFmtId="0" fontId="0" fillId="0" borderId="27" xfId="0" applyBorder="1">
      <alignment vertical="center"/>
    </xf>
    <xf numFmtId="0" fontId="0" fillId="0" borderId="16" xfId="0" applyBorder="1">
      <alignment vertical="center"/>
    </xf>
    <xf numFmtId="189" fontId="0" fillId="0" borderId="0" xfId="0" applyNumberFormat="1" applyAlignment="1">
      <alignment horizontal="center" vertical="center"/>
    </xf>
    <xf numFmtId="188" fontId="0" fillId="0" borderId="14" xfId="0" applyNumberFormat="1" applyBorder="1">
      <alignment vertical="center"/>
    </xf>
    <xf numFmtId="0" fontId="0" fillId="0" borderId="9" xfId="0" applyBorder="1" applyAlignment="1">
      <alignment horizontal="center" vertical="center"/>
    </xf>
    <xf numFmtId="190" fontId="0" fillId="0" borderId="0" xfId="0" applyNumberFormat="1">
      <alignment vertical="center"/>
    </xf>
    <xf numFmtId="0" fontId="0" fillId="0" borderId="7" xfId="0" applyBorder="1" applyAlignment="1">
      <alignment horizontal="center" vertical="center" wrapText="1"/>
    </xf>
    <xf numFmtId="188" fontId="0" fillId="0" borderId="7" xfId="0" applyNumberFormat="1" applyBorder="1">
      <alignment vertical="center"/>
    </xf>
    <xf numFmtId="188" fontId="0" fillId="0" borderId="25" xfId="0" applyNumberFormat="1" applyBorder="1">
      <alignment vertical="center"/>
    </xf>
    <xf numFmtId="0" fontId="0" fillId="0" borderId="10" xfId="0" applyBorder="1" applyAlignment="1">
      <alignment horizontal="center" vertical="center" wrapText="1"/>
    </xf>
    <xf numFmtId="0" fontId="0" fillId="0" borderId="10" xfId="0" applyBorder="1">
      <alignment vertical="center"/>
    </xf>
    <xf numFmtId="0" fontId="0" fillId="0" borderId="26" xfId="0" applyBorder="1">
      <alignment vertical="center"/>
    </xf>
    <xf numFmtId="0" fontId="0" fillId="5" borderId="9" xfId="0" applyFill="1" applyBorder="1" applyAlignment="1" applyProtection="1">
      <alignment horizontal="left" vertical="center" shrinkToFit="1"/>
      <protection locked="0"/>
    </xf>
    <xf numFmtId="0" fontId="0" fillId="0" borderId="28" xfId="0" applyBorder="1" applyAlignment="1">
      <alignment horizontal="center" vertical="center" wrapText="1"/>
    </xf>
    <xf numFmtId="189" fontId="0" fillId="0" borderId="29" xfId="0" applyNumberFormat="1" applyBorder="1">
      <alignment vertical="center"/>
    </xf>
    <xf numFmtId="189" fontId="0" fillId="0" borderId="30" xfId="0" applyNumberFormat="1" applyBorder="1">
      <alignment vertical="center"/>
    </xf>
    <xf numFmtId="189" fontId="0" fillId="0" borderId="31" xfId="0" applyNumberFormat="1" applyBorder="1">
      <alignment vertical="center"/>
    </xf>
    <xf numFmtId="189" fontId="0" fillId="0" borderId="0" xfId="0" applyNumberFormat="1">
      <alignment vertical="center"/>
    </xf>
    <xf numFmtId="189" fontId="0" fillId="5" borderId="14" xfId="0" applyNumberFormat="1" applyFill="1" applyBorder="1" applyProtection="1">
      <alignment vertical="center"/>
      <protection locked="0"/>
    </xf>
    <xf numFmtId="189" fontId="0" fillId="5" borderId="7" xfId="0" applyNumberFormat="1" applyFill="1" applyBorder="1" applyProtection="1">
      <alignment vertical="center"/>
      <protection locked="0"/>
    </xf>
    <xf numFmtId="189" fontId="0" fillId="0" borderId="7" xfId="0" applyNumberFormat="1" applyBorder="1">
      <alignment vertical="center"/>
    </xf>
    <xf numFmtId="0" fontId="0" fillId="0" borderId="8" xfId="0" applyBorder="1" applyAlignment="1">
      <alignment horizontal="center" vertical="center" wrapText="1"/>
    </xf>
    <xf numFmtId="0" fontId="0" fillId="5" borderId="1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3" fillId="6" borderId="1" xfId="0" applyFont="1" applyFill="1" applyBorder="1" applyAlignment="1">
      <alignment horizontal="left" vertical="center" shrinkToFit="1"/>
    </xf>
    <xf numFmtId="177" fontId="9" fillId="3" borderId="8" xfId="0" applyNumberFormat="1" applyFont="1" applyFill="1" applyBorder="1" applyAlignment="1">
      <alignment horizontal="center" vertical="center" shrinkToFit="1"/>
    </xf>
    <xf numFmtId="38" fontId="3" fillId="6" borderId="8" xfId="2" applyFont="1" applyFill="1" applyBorder="1" applyAlignment="1">
      <alignment horizontal="center" vertical="center" shrinkToFit="1"/>
    </xf>
    <xf numFmtId="38" fontId="3" fillId="6" borderId="8" xfId="2" applyFont="1" applyFill="1" applyBorder="1" applyAlignment="1">
      <alignment horizontal="center" vertical="center"/>
    </xf>
    <xf numFmtId="177" fontId="13" fillId="3" borderId="8" xfId="0" applyNumberFormat="1" applyFont="1" applyFill="1" applyBorder="1" applyAlignment="1">
      <alignment horizontal="center" vertical="center" shrinkToFit="1"/>
    </xf>
    <xf numFmtId="177" fontId="14" fillId="3" borderId="8" xfId="0" applyNumberFormat="1" applyFont="1" applyFill="1" applyBorder="1" applyAlignment="1">
      <alignment horizontal="center" vertical="center" shrinkToFit="1"/>
    </xf>
    <xf numFmtId="38" fontId="3" fillId="0" borderId="8" xfId="2" applyFont="1" applyFill="1" applyBorder="1" applyAlignment="1">
      <alignment horizontal="center" vertical="center" shrinkToFit="1"/>
    </xf>
    <xf numFmtId="0" fontId="17" fillId="0" borderId="8" xfId="0" applyFont="1" applyFill="1" applyBorder="1" applyAlignment="1">
      <alignment horizontal="left" vertical="top"/>
    </xf>
    <xf numFmtId="49" fontId="29" fillId="6" borderId="8" xfId="0" applyNumberFormat="1" applyFont="1" applyFill="1" applyBorder="1" applyAlignment="1">
      <alignment horizontal="center" vertical="center" shrinkToFit="1"/>
    </xf>
    <xf numFmtId="0" fontId="30" fillId="6" borderId="8" xfId="0" applyFont="1" applyFill="1" applyBorder="1" applyAlignment="1">
      <alignment horizontal="center" vertical="center" shrinkToFit="1"/>
    </xf>
    <xf numFmtId="0" fontId="30" fillId="6" borderId="8" xfId="0" applyFont="1" applyFill="1" applyBorder="1" applyAlignment="1">
      <alignment horizontal="left" vertical="center" shrinkToFit="1"/>
    </xf>
    <xf numFmtId="0" fontId="17" fillId="6" borderId="8" xfId="0" applyFont="1" applyFill="1" applyBorder="1" applyAlignment="1">
      <alignment horizontal="left" vertical="center"/>
    </xf>
    <xf numFmtId="184" fontId="17" fillId="0" borderId="14" xfId="2" applyNumberFormat="1" applyFont="1" applyBorder="1" applyAlignment="1">
      <alignment horizontal="right" vertical="center"/>
    </xf>
    <xf numFmtId="38" fontId="17" fillId="0" borderId="8" xfId="2" applyFont="1" applyFill="1" applyBorder="1" applyAlignment="1">
      <alignment horizontal="center" vertical="center" shrinkToFit="1"/>
    </xf>
    <xf numFmtId="184" fontId="17" fillId="0" borderId="1" xfId="2" applyNumberFormat="1" applyFont="1" applyBorder="1" applyAlignment="1">
      <alignment horizontal="right" vertical="center"/>
    </xf>
    <xf numFmtId="0" fontId="17" fillId="6" borderId="10" xfId="1" applyFont="1" applyFill="1" applyBorder="1" applyAlignment="1">
      <alignment horizontal="left" vertical="center"/>
    </xf>
    <xf numFmtId="185" fontId="17" fillId="6" borderId="1" xfId="0" applyNumberFormat="1" applyFont="1" applyFill="1" applyBorder="1" applyAlignment="1">
      <alignment horizontal="right" vertical="center"/>
    </xf>
    <xf numFmtId="184" fontId="17" fillId="0" borderId="16" xfId="2" applyNumberFormat="1" applyFont="1" applyBorder="1" applyAlignment="1">
      <alignment horizontal="right" vertical="center"/>
    </xf>
    <xf numFmtId="49" fontId="30" fillId="6" borderId="8" xfId="2" applyNumberFormat="1" applyFont="1" applyFill="1" applyBorder="1" applyAlignment="1">
      <alignment horizontal="center" vertical="center" shrinkToFit="1"/>
    </xf>
    <xf numFmtId="0" fontId="31" fillId="0" borderId="0" xfId="0" applyFont="1" applyAlignment="1">
      <alignment horizontal="left" vertical="center"/>
    </xf>
    <xf numFmtId="0" fontId="26" fillId="0" borderId="1" xfId="0" applyFont="1" applyBorder="1" applyAlignment="1">
      <alignment horizontal="left" vertical="center" shrinkToFit="1"/>
    </xf>
    <xf numFmtId="0" fontId="0" fillId="5" borderId="8" xfId="0" applyFill="1" applyBorder="1" applyAlignment="1">
      <alignment horizontal="center" vertical="center"/>
    </xf>
    <xf numFmtId="0" fontId="0" fillId="0" borderId="13" xfId="0" applyBorder="1" applyAlignment="1">
      <alignment horizontal="center" vertical="center" wrapText="1"/>
    </xf>
    <xf numFmtId="0" fontId="32" fillId="5" borderId="13" xfId="0" applyFont="1" applyFill="1" applyBorder="1" applyAlignment="1">
      <alignment horizontal="left" vertical="center" wrapText="1"/>
    </xf>
    <xf numFmtId="0" fontId="32" fillId="5" borderId="14" xfId="0" applyFont="1" applyFill="1" applyBorder="1" applyAlignment="1">
      <alignment horizontal="left" vertical="center" wrapText="1"/>
    </xf>
    <xf numFmtId="0" fontId="32" fillId="5" borderId="7" xfId="0" applyFont="1" applyFill="1" applyBorder="1" applyAlignment="1">
      <alignment horizontal="left" vertical="center" shrinkToFit="1"/>
    </xf>
    <xf numFmtId="0" fontId="0" fillId="5" borderId="7" xfId="0" applyFill="1" applyBorder="1" applyAlignment="1">
      <alignment horizontal="left" vertical="center" shrinkToFit="1"/>
    </xf>
    <xf numFmtId="188" fontId="0" fillId="0" borderId="10" xfId="0" applyNumberFormat="1" applyBorder="1">
      <alignment vertical="center"/>
    </xf>
    <xf numFmtId="188" fontId="0" fillId="0" borderId="26" xfId="0" applyNumberFormat="1" applyBorder="1">
      <alignment vertical="center"/>
    </xf>
    <xf numFmtId="0" fontId="32" fillId="5" borderId="18"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32" fillId="5" borderId="10" xfId="0" applyFont="1" applyFill="1" applyBorder="1" applyAlignment="1">
      <alignment horizontal="left" vertical="center" shrinkToFit="1"/>
    </xf>
    <xf numFmtId="0" fontId="0" fillId="5" borderId="10" xfId="0" applyFill="1" applyBorder="1" applyAlignment="1">
      <alignment horizontal="left" vertical="center" shrinkToFit="1"/>
    </xf>
    <xf numFmtId="188" fontId="32" fillId="0" borderId="7" xfId="0" applyNumberFormat="1" applyFont="1" applyBorder="1">
      <alignment vertical="center"/>
    </xf>
    <xf numFmtId="188" fontId="32" fillId="0" borderId="25" xfId="0" applyNumberFormat="1" applyFont="1" applyBorder="1">
      <alignment vertical="center"/>
    </xf>
    <xf numFmtId="188" fontId="0" fillId="0" borderId="13" xfId="0" applyNumberFormat="1" applyBorder="1">
      <alignment vertical="center"/>
    </xf>
    <xf numFmtId="188" fontId="0" fillId="0" borderId="17" xfId="0" applyNumberFormat="1" applyBorder="1">
      <alignment vertical="center"/>
    </xf>
    <xf numFmtId="0" fontId="32" fillId="5" borderId="9" xfId="0" applyFont="1" applyFill="1" applyBorder="1" applyAlignment="1">
      <alignment horizontal="left" vertical="center" shrinkToFit="1"/>
    </xf>
    <xf numFmtId="0" fontId="0" fillId="5" borderId="9" xfId="0" applyFill="1" applyBorder="1" applyAlignment="1">
      <alignment horizontal="left" vertical="center" shrinkToFit="1"/>
    </xf>
    <xf numFmtId="189" fontId="0" fillId="0" borderId="29" xfId="0" applyNumberFormat="1" applyBorder="1" applyAlignment="1">
      <alignment horizontal="right" vertical="center"/>
    </xf>
    <xf numFmtId="189" fontId="32" fillId="5" borderId="14" xfId="0" applyNumberFormat="1" applyFont="1" applyFill="1" applyBorder="1" applyAlignment="1">
      <alignment horizontal="right" vertical="center"/>
    </xf>
    <xf numFmtId="189" fontId="0" fillId="5" borderId="7" xfId="0" applyNumberFormat="1" applyFill="1" applyBorder="1" applyAlignment="1">
      <alignment horizontal="right" vertical="center"/>
    </xf>
    <xf numFmtId="189" fontId="0" fillId="0" borderId="7" xfId="0" applyNumberFormat="1" applyBorder="1" applyAlignment="1">
      <alignment horizontal="right" vertical="center"/>
    </xf>
    <xf numFmtId="189" fontId="32" fillId="5" borderId="14" xfId="0" applyNumberFormat="1" applyFont="1" applyFill="1" applyBorder="1">
      <alignment vertical="center"/>
    </xf>
    <xf numFmtId="189" fontId="0" fillId="5" borderId="7" xfId="0" applyNumberFormat="1" applyFill="1" applyBorder="1">
      <alignment vertical="center"/>
    </xf>
    <xf numFmtId="0" fontId="32" fillId="5" borderId="15" xfId="0" applyFont="1" applyFill="1" applyBorder="1" applyAlignment="1">
      <alignment horizontal="left" vertical="center" wrapText="1"/>
    </xf>
    <xf numFmtId="0" fontId="32" fillId="5" borderId="16" xfId="0" applyFont="1" applyFill="1" applyBorder="1" applyAlignment="1">
      <alignment horizontal="left" vertical="center" wrapText="1"/>
    </xf>
  </cellXfs>
  <cellStyles count="3">
    <cellStyle name="標準" xfId="0" builtinId="0"/>
    <cellStyle name="標準 2 3 2" xfId="1"/>
    <cellStyle name="桁区切り" xfId="2" builtinId="6"/>
  </cellStyles>
  <dxfs count="10">
    <dxf>
      <font>
        <color auto="1"/>
      </font>
      <fill>
        <patternFill>
          <bgColor theme="7"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ont>
        <color auto="1"/>
      </font>
      <fill>
        <patternFill>
          <bgColor theme="7"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s>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0</xdr:colOff>
      <xdr:row>0</xdr:row>
      <xdr:rowOff>502285</xdr:rowOff>
    </xdr:from>
    <xdr:to xmlns:xdr="http://schemas.openxmlformats.org/drawingml/2006/spreadsheetDrawing">
      <xdr:col>31</xdr:col>
      <xdr:colOff>666750</xdr:colOff>
      <xdr:row>5</xdr:row>
      <xdr:rowOff>142240</xdr:rowOff>
    </xdr:to>
    <xdr:sp macro="" textlink="">
      <xdr:nvSpPr>
        <xdr:cNvPr id="2" name="正方形/長方形 1"/>
        <xdr:cNvSpPr/>
      </xdr:nvSpPr>
      <xdr:spPr>
        <a:xfrm>
          <a:off x="19135725" y="502285"/>
          <a:ext cx="10267950" cy="310705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・様式２実績報告→様式１申請書兼請求書→接種回数の相違（ある場合）の順に作成してください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13</xdr:col>
      <xdr:colOff>1332865</xdr:colOff>
      <xdr:row>5</xdr:row>
      <xdr:rowOff>71120</xdr:rowOff>
    </xdr:from>
    <xdr:to xmlns:xdr="http://schemas.openxmlformats.org/drawingml/2006/spreadsheetDrawing">
      <xdr:col>14</xdr:col>
      <xdr:colOff>71755</xdr:colOff>
      <xdr:row>6</xdr:row>
      <xdr:rowOff>142240</xdr:rowOff>
    </xdr:to>
    <xdr:sp macro="" textlink="">
      <xdr:nvSpPr>
        <xdr:cNvPr id="2" name="テキスト ボックス 1"/>
        <xdr:cNvSpPr txBox="1"/>
      </xdr:nvSpPr>
      <xdr:spPr>
        <a:xfrm>
          <a:off x="15391765" y="2585720"/>
          <a:ext cx="767715" cy="5759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000"/>
            <a:t>印</a:t>
          </a:r>
        </a:p>
      </xdr:txBody>
    </xdr:sp>
    <xdr:clientData/>
  </xdr:twoCellAnchor>
  <xdr:twoCellAnchor>
    <xdr:from xmlns:xdr="http://schemas.openxmlformats.org/drawingml/2006/spreadsheetDrawing">
      <xdr:col>14</xdr:col>
      <xdr:colOff>572135</xdr:colOff>
      <xdr:row>1</xdr:row>
      <xdr:rowOff>22860</xdr:rowOff>
    </xdr:from>
    <xdr:to xmlns:xdr="http://schemas.openxmlformats.org/drawingml/2006/spreadsheetDrawing">
      <xdr:col>29</xdr:col>
      <xdr:colOff>548005</xdr:colOff>
      <xdr:row>7</xdr:row>
      <xdr:rowOff>71120</xdr:rowOff>
    </xdr:to>
    <xdr:sp macro="" textlink="">
      <xdr:nvSpPr>
        <xdr:cNvPr id="3" name="正方形/長方形 2"/>
        <xdr:cNvSpPr/>
      </xdr:nvSpPr>
      <xdr:spPr>
        <a:xfrm>
          <a:off x="16659860" y="470535"/>
          <a:ext cx="10262870" cy="312483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・様式２実績報告→様式１申請書兼請求書→接種回数の相違（ある場合）の順に作成してください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404495</xdr:colOff>
      <xdr:row>7</xdr:row>
      <xdr:rowOff>570865</xdr:rowOff>
    </xdr:from>
    <xdr:to xmlns:xdr="http://schemas.openxmlformats.org/drawingml/2006/spreadsheetDrawing">
      <xdr:col>24</xdr:col>
      <xdr:colOff>166370</xdr:colOff>
      <xdr:row>13</xdr:row>
      <xdr:rowOff>24130</xdr:rowOff>
    </xdr:to>
    <xdr:sp macro="" textlink="">
      <xdr:nvSpPr>
        <xdr:cNvPr id="4" name="角丸四角形吹き出し 3"/>
        <xdr:cNvSpPr/>
      </xdr:nvSpPr>
      <xdr:spPr>
        <a:xfrm>
          <a:off x="18168620" y="5066665"/>
          <a:ext cx="5934075" cy="2920365"/>
        </a:xfrm>
        <a:prstGeom prst="wedgeRoundRectCallout">
          <a:avLst>
            <a:gd name="adj1" fmla="val -140753"/>
            <a:gd name="adj2" fmla="val -4180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上段は時間外等の接種体制を用意した日に〇をつけてください。</a:t>
          </a:r>
          <a:endParaRPr kumimoji="1" lang="en-US" altLang="ja-JP" sz="2000"/>
        </a:p>
        <a:p>
          <a:pPr algn="l"/>
          <a:endParaRPr kumimoji="1" lang="en-US" altLang="ja-JP" sz="2000"/>
        </a:p>
        <a:p>
          <a:pPr algn="l"/>
          <a:r>
            <a:rPr kumimoji="1" lang="ja-JP" altLang="en-US" sz="2000"/>
            <a:t>下段はその日の接種回数の記載をお願いします。</a:t>
          </a:r>
          <a:endParaRPr kumimoji="1" lang="en-US" altLang="ja-JP" sz="2000"/>
        </a:p>
        <a:p>
          <a:pPr algn="l"/>
          <a:r>
            <a:rPr kumimoji="1" lang="en-US" altLang="ja-JP" sz="2000">
              <a:solidFill>
                <a:srgbClr val="FF0000"/>
              </a:solidFill>
            </a:rPr>
            <a:t>※</a:t>
          </a:r>
          <a:r>
            <a:rPr kumimoji="1" lang="ja-JP" altLang="en-US" sz="2000">
              <a:solidFill>
                <a:srgbClr val="FF0000"/>
              </a:solidFill>
            </a:rPr>
            <a:t>予診のみの接種回数は含まれません。</a:t>
          </a:r>
          <a:endParaRPr kumimoji="1" lang="en-US" altLang="ja-JP" sz="2000">
            <a:solidFill>
              <a:srgbClr val="FF0000"/>
            </a:solidFill>
          </a:endParaRPr>
        </a:p>
      </xdr:txBody>
    </xdr:sp>
    <xdr:clientData/>
  </xdr:twoCellAnchor>
  <xdr:twoCellAnchor>
    <xdr:from xmlns:xdr="http://schemas.openxmlformats.org/drawingml/2006/spreadsheetDrawing">
      <xdr:col>15</xdr:col>
      <xdr:colOff>309880</xdr:colOff>
      <xdr:row>0</xdr:row>
      <xdr:rowOff>403860</xdr:rowOff>
    </xdr:from>
    <xdr:to xmlns:xdr="http://schemas.openxmlformats.org/drawingml/2006/spreadsheetDrawing">
      <xdr:col>30</xdr:col>
      <xdr:colOff>285750</xdr:colOff>
      <xdr:row>5</xdr:row>
      <xdr:rowOff>48260</xdr:rowOff>
    </xdr:to>
    <xdr:sp macro="" textlink="">
      <xdr:nvSpPr>
        <xdr:cNvPr id="5" name="正方形/長方形 4"/>
        <xdr:cNvSpPr/>
      </xdr:nvSpPr>
      <xdr:spPr>
        <a:xfrm>
          <a:off x="18074005" y="403860"/>
          <a:ext cx="10262870" cy="31115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・様式２実績報告→様式１申請書兼請求書→接種回数の相違（ある場合）の順に作成してください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twoCellAnchor>
    <xdr:from xmlns:xdr="http://schemas.openxmlformats.org/drawingml/2006/spreadsheetDrawing">
      <xdr:col>16</xdr:col>
      <xdr:colOff>261620</xdr:colOff>
      <xdr:row>36</xdr:row>
      <xdr:rowOff>499745</xdr:rowOff>
    </xdr:from>
    <xdr:to xmlns:xdr="http://schemas.openxmlformats.org/drawingml/2006/spreadsheetDrawing">
      <xdr:col>25</xdr:col>
      <xdr:colOff>333375</xdr:colOff>
      <xdr:row>46</xdr:row>
      <xdr:rowOff>190500</xdr:rowOff>
    </xdr:to>
    <xdr:sp macro="" textlink="">
      <xdr:nvSpPr>
        <xdr:cNvPr id="6" name="角丸四角形吹き出し 5"/>
        <xdr:cNvSpPr/>
      </xdr:nvSpPr>
      <xdr:spPr>
        <a:xfrm>
          <a:off x="18711545" y="20121245"/>
          <a:ext cx="6243955" cy="3786505"/>
        </a:xfrm>
        <a:prstGeom prst="wedgeRoundRectCallout">
          <a:avLst>
            <a:gd name="adj1" fmla="val -141549"/>
            <a:gd name="adj2" fmla="val 1997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対象期間（５・６月分）の市及び国保連への請求書のコピーを添付してください。</a:t>
          </a:r>
          <a:endParaRPr kumimoji="1" lang="en-US" altLang="ja-JP" sz="2000"/>
        </a:p>
        <a:p>
          <a:pPr algn="l"/>
          <a:endParaRPr kumimoji="1" lang="en-US" altLang="ja-JP" sz="2000"/>
        </a:p>
        <a:p>
          <a:pPr algn="l"/>
          <a:r>
            <a:rPr kumimoji="1" lang="ja-JP" altLang="en-US" sz="2000"/>
            <a:t>上記の請求書と協力金の申請内容が異なる場合は、理由書（様式は任意）の添付をお願いします。</a:t>
          </a:r>
          <a:endParaRPr kumimoji="1" lang="en-US" altLang="ja-JP" sz="2000"/>
        </a:p>
        <a:p>
          <a:pPr algn="l"/>
          <a:r>
            <a:rPr kumimoji="1" lang="en-US" altLang="ja-JP" sz="2000"/>
            <a:t>※</a:t>
          </a:r>
          <a:r>
            <a:rPr kumimoji="1" lang="ja-JP" altLang="en-US" sz="2000"/>
            <a:t>接種回数の相違を記載するシートを用意しているので、こちらを使用していただいてもかまいません</a:t>
          </a:r>
          <a:endParaRPr kumimoji="1" lang="en-US" altLang="ja-JP"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17</xdr:col>
      <xdr:colOff>381000</xdr:colOff>
      <xdr:row>22</xdr:row>
      <xdr:rowOff>285750</xdr:rowOff>
    </xdr:from>
    <xdr:to xmlns:xdr="http://schemas.openxmlformats.org/drawingml/2006/spreadsheetDrawing">
      <xdr:col>25</xdr:col>
      <xdr:colOff>190500</xdr:colOff>
      <xdr:row>29</xdr:row>
      <xdr:rowOff>71755</xdr:rowOff>
    </xdr:to>
    <xdr:sp macro="" textlink="">
      <xdr:nvSpPr>
        <xdr:cNvPr id="2" name="角丸四角形吹き出し 1"/>
        <xdr:cNvSpPr/>
      </xdr:nvSpPr>
      <xdr:spPr>
        <a:xfrm>
          <a:off x="18526125" y="9058275"/>
          <a:ext cx="5295900" cy="2948305"/>
        </a:xfrm>
        <a:prstGeom prst="wedgeRoundRectCallout">
          <a:avLst>
            <a:gd name="adj1" fmla="val -140355"/>
            <a:gd name="adj2" fmla="val -79199"/>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2000"/>
        </a:p>
        <a:p>
          <a:pPr algn="l"/>
          <a:r>
            <a:rPr kumimoji="1" lang="ja-JP" altLang="en-US" sz="2800"/>
            <a:t>申請（請求）額及び内訳は「</a:t>
          </a:r>
          <a:r>
            <a:rPr kumimoji="1" lang="ja-JP" altLang="ja-JP" sz="2800">
              <a:solidFill>
                <a:schemeClr val="dk1"/>
              </a:solidFill>
              <a:effectLst/>
              <a:latin typeface="+mn-lt"/>
              <a:ea typeface="+mn-ea"/>
              <a:cs typeface="+mn-cs"/>
            </a:rPr>
            <a:t>様式２</a:t>
          </a:r>
          <a:r>
            <a:rPr kumimoji="1" lang="ja-JP" altLang="en-US" sz="2800">
              <a:solidFill>
                <a:schemeClr val="dk1"/>
              </a:solidFill>
              <a:effectLst/>
              <a:latin typeface="+mn-lt"/>
              <a:ea typeface="+mn-ea"/>
              <a:cs typeface="+mn-cs"/>
            </a:rPr>
            <a:t>　</a:t>
          </a:r>
          <a:r>
            <a:rPr kumimoji="1" lang="ja-JP" altLang="ja-JP" sz="2800">
              <a:solidFill>
                <a:schemeClr val="dk1"/>
              </a:solidFill>
              <a:effectLst/>
              <a:latin typeface="+mn-lt"/>
              <a:ea typeface="+mn-ea"/>
              <a:cs typeface="+mn-cs"/>
            </a:rPr>
            <a:t>実績報告</a:t>
          </a:r>
          <a:r>
            <a:rPr kumimoji="1" lang="ja-JP" altLang="en-US" sz="2800"/>
            <a:t>」の内容から自動で入力されます</a:t>
          </a:r>
          <a:endParaRPr kumimoji="1" lang="en-US" altLang="ja-JP" sz="2800"/>
        </a:p>
      </xdr:txBody>
    </xdr:sp>
    <xdr:clientData/>
  </xdr:twoCellAnchor>
  <xdr:twoCellAnchor>
    <xdr:from xmlns:xdr="http://schemas.openxmlformats.org/drawingml/2006/spreadsheetDrawing">
      <xdr:col>15</xdr:col>
      <xdr:colOff>47625</xdr:colOff>
      <xdr:row>1</xdr:row>
      <xdr:rowOff>0</xdr:rowOff>
    </xdr:from>
    <xdr:to xmlns:xdr="http://schemas.openxmlformats.org/drawingml/2006/spreadsheetDrawing">
      <xdr:col>25</xdr:col>
      <xdr:colOff>404495</xdr:colOff>
      <xdr:row>5</xdr:row>
      <xdr:rowOff>285115</xdr:rowOff>
    </xdr:to>
    <xdr:sp macro="" textlink="">
      <xdr:nvSpPr>
        <xdr:cNvPr id="3" name="正方形/長方形 2"/>
        <xdr:cNvSpPr/>
      </xdr:nvSpPr>
      <xdr:spPr>
        <a:xfrm>
          <a:off x="16821150" y="447675"/>
          <a:ext cx="7214870" cy="235204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・様式２実績報告の作成後に作成してください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twoCellAnchor>
    <xdr:from xmlns:xdr="http://schemas.openxmlformats.org/drawingml/2006/spreadsheetDrawing">
      <xdr:col>17</xdr:col>
      <xdr:colOff>142875</xdr:colOff>
      <xdr:row>39</xdr:row>
      <xdr:rowOff>308610</xdr:rowOff>
    </xdr:from>
    <xdr:to xmlns:xdr="http://schemas.openxmlformats.org/drawingml/2006/spreadsheetDrawing">
      <xdr:col>24</xdr:col>
      <xdr:colOff>643255</xdr:colOff>
      <xdr:row>44</xdr:row>
      <xdr:rowOff>262255</xdr:rowOff>
    </xdr:to>
    <xdr:sp macro="" textlink="">
      <xdr:nvSpPr>
        <xdr:cNvPr id="4" name="角丸四角形吹き出し 3"/>
        <xdr:cNvSpPr/>
      </xdr:nvSpPr>
      <xdr:spPr>
        <a:xfrm>
          <a:off x="18288000" y="17405985"/>
          <a:ext cx="5300980" cy="2430145"/>
        </a:xfrm>
        <a:prstGeom prst="wedgeRoundRectCallout">
          <a:avLst>
            <a:gd name="adj1" fmla="val -141248"/>
            <a:gd name="adj2" fmla="val -52370"/>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2000"/>
        </a:p>
        <a:p>
          <a:pPr algn="l"/>
          <a:r>
            <a:rPr kumimoji="1" lang="ja-JP" altLang="en-US" sz="2800"/>
            <a:t>医療機関で標ぼうしている診療時間をご記入ください</a:t>
          </a:r>
          <a:endParaRPr kumimoji="1" lang="en-US" altLang="ja-JP" sz="2800"/>
        </a:p>
      </xdr:txBody>
    </xdr:sp>
    <xdr:clientData/>
  </xdr:twoCellAnchor>
  <xdr:twoCellAnchor>
    <xdr:from xmlns:xdr="http://schemas.openxmlformats.org/drawingml/2006/spreadsheetDrawing">
      <xdr:col>17</xdr:col>
      <xdr:colOff>190500</xdr:colOff>
      <xdr:row>49</xdr:row>
      <xdr:rowOff>118745</xdr:rowOff>
    </xdr:from>
    <xdr:to xmlns:xdr="http://schemas.openxmlformats.org/drawingml/2006/spreadsheetDrawing">
      <xdr:col>25</xdr:col>
      <xdr:colOff>0</xdr:colOff>
      <xdr:row>53</xdr:row>
      <xdr:rowOff>285115</xdr:rowOff>
    </xdr:to>
    <xdr:sp macro="" textlink="">
      <xdr:nvSpPr>
        <xdr:cNvPr id="5" name="角丸四角形吹き出し 4"/>
        <xdr:cNvSpPr/>
      </xdr:nvSpPr>
      <xdr:spPr>
        <a:xfrm>
          <a:off x="18335625" y="21692870"/>
          <a:ext cx="5295900" cy="2490470"/>
        </a:xfrm>
        <a:prstGeom prst="wedgeRoundRectCallout">
          <a:avLst>
            <a:gd name="adj1" fmla="val -110445"/>
            <a:gd name="adj2" fmla="val -4169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2000"/>
        </a:p>
        <a:p>
          <a:pPr algn="l"/>
          <a:r>
            <a:rPr kumimoji="1" lang="ja-JP" altLang="en-US" sz="2800"/>
            <a:t>振込先の金融機関をご記入ください</a:t>
          </a:r>
          <a:endParaRPr kumimoji="1" lang="en-US" altLang="ja-JP" sz="2800"/>
        </a:p>
      </xdr:txBody>
    </xdr:sp>
    <xdr:clientData/>
  </xdr:twoCellAnchor>
  <xdr:twoCellAnchor>
    <xdr:from xmlns:xdr="http://schemas.openxmlformats.org/drawingml/2006/spreadsheetDrawing">
      <xdr:col>12</xdr:col>
      <xdr:colOff>500380</xdr:colOff>
      <xdr:row>4</xdr:row>
      <xdr:rowOff>118745</xdr:rowOff>
    </xdr:from>
    <xdr:to xmlns:xdr="http://schemas.openxmlformats.org/drawingml/2006/spreadsheetDrawing">
      <xdr:col>13</xdr:col>
      <xdr:colOff>523875</xdr:colOff>
      <xdr:row>6</xdr:row>
      <xdr:rowOff>285115</xdr:rowOff>
    </xdr:to>
    <xdr:sp macro="" textlink="">
      <xdr:nvSpPr>
        <xdr:cNvPr id="6" name="楕円 5"/>
        <xdr:cNvSpPr/>
      </xdr:nvSpPr>
      <xdr:spPr>
        <a:xfrm>
          <a:off x="13349605" y="2128520"/>
          <a:ext cx="1233170" cy="117602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b="1">
              <a:solidFill>
                <a:srgbClr val="FF0000"/>
              </a:solidFill>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0</xdr:row>
      <xdr:rowOff>76835</xdr:rowOff>
    </xdr:from>
    <xdr:to xmlns:xdr="http://schemas.openxmlformats.org/drawingml/2006/spreadsheetDrawing">
      <xdr:col>13</xdr:col>
      <xdr:colOff>611505</xdr:colOff>
      <xdr:row>0</xdr:row>
      <xdr:rowOff>965835</xdr:rowOff>
    </xdr:to>
    <xdr:sp macro="" textlink="">
      <xdr:nvSpPr>
        <xdr:cNvPr id="2" name="正方形/長方形 1"/>
        <xdr:cNvSpPr/>
      </xdr:nvSpPr>
      <xdr:spPr>
        <a:xfrm>
          <a:off x="3390900" y="76835"/>
          <a:ext cx="3545205" cy="8890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0000FF"/>
              </a:solidFill>
            </a:rPr>
            <a:t>留意事項</a:t>
          </a:r>
          <a:endParaRPr kumimoji="1" lang="en-US" altLang="ja-JP" sz="1100" b="1">
            <a:solidFill>
              <a:srgbClr val="0000FF"/>
            </a:solidFill>
          </a:endParaRPr>
        </a:p>
        <a:p>
          <a:pPr algn="l"/>
          <a:r>
            <a:rPr kumimoji="1" lang="ja-JP" altLang="en-US" sz="1100" b="1">
              <a:solidFill>
                <a:srgbClr val="0000FF"/>
              </a:solidFill>
            </a:rPr>
            <a:t>・セルのマーカー部分の記載をしてください。</a:t>
          </a:r>
          <a:endParaRPr kumimoji="1" lang="en-US" altLang="ja-JP" sz="1100" b="1">
            <a:solidFill>
              <a:srgbClr val="0000FF"/>
            </a:solidFill>
          </a:endParaRPr>
        </a:p>
        <a:p>
          <a:pPr algn="l"/>
          <a:r>
            <a:rPr kumimoji="1" lang="ja-JP" altLang="en-US" sz="1100" b="1">
              <a:solidFill>
                <a:srgbClr val="0000FF"/>
              </a:solidFill>
            </a:rPr>
            <a:t>・セルの白色は自動計算等で算出されます。</a:t>
          </a:r>
          <a:endParaRPr kumimoji="1" lang="en-US" altLang="ja-JP" sz="1100" b="1">
            <a:solidFill>
              <a:srgbClr val="0000FF"/>
            </a:solidFill>
          </a:endParaRPr>
        </a:p>
        <a:p>
          <a:pPr algn="l"/>
          <a:endParaRPr kumimoji="1" lang="en-US" altLang="ja-JP" sz="1100"/>
        </a:p>
      </xdr:txBody>
    </xdr:sp>
    <xdr:clientData/>
  </xdr:twoCellAnchor>
  <xdr:twoCellAnchor>
    <xdr:from xmlns:xdr="http://schemas.openxmlformats.org/drawingml/2006/spreadsheetDrawing">
      <xdr:col>3</xdr:col>
      <xdr:colOff>762000</xdr:colOff>
      <xdr:row>2</xdr:row>
      <xdr:rowOff>142875</xdr:rowOff>
    </xdr:from>
    <xdr:to xmlns:xdr="http://schemas.openxmlformats.org/drawingml/2006/spreadsheetDrawing">
      <xdr:col>8</xdr:col>
      <xdr:colOff>13335</xdr:colOff>
      <xdr:row>4</xdr:row>
      <xdr:rowOff>5715</xdr:rowOff>
    </xdr:to>
    <xdr:sp macro="" textlink="">
      <xdr:nvSpPr>
        <xdr:cNvPr id="3" name="吹き出し: 角を丸めた四角形 9"/>
        <xdr:cNvSpPr/>
      </xdr:nvSpPr>
      <xdr:spPr>
        <a:xfrm>
          <a:off x="2181225" y="1362075"/>
          <a:ext cx="1880235" cy="339090"/>
        </a:xfrm>
        <a:prstGeom prst="wedgeRoundRectCallout">
          <a:avLst>
            <a:gd name="adj1" fmla="val -44258"/>
            <a:gd name="adj2" fmla="val 143125"/>
            <a:gd name="adj3" fmla="val 16667"/>
          </a:avLst>
        </a:prstGeom>
        <a:ln w="28575">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接種報告書の接種回数</a:t>
          </a:r>
        </a:p>
      </xdr:txBody>
    </xdr:sp>
    <xdr:clientData/>
  </xdr:twoCellAnchor>
  <xdr:twoCellAnchor>
    <xdr:from xmlns:xdr="http://schemas.openxmlformats.org/drawingml/2006/spreadsheetDrawing">
      <xdr:col>9</xdr:col>
      <xdr:colOff>171450</xdr:colOff>
      <xdr:row>2</xdr:row>
      <xdr:rowOff>142875</xdr:rowOff>
    </xdr:from>
    <xdr:to xmlns:xdr="http://schemas.openxmlformats.org/drawingml/2006/spreadsheetDrawing">
      <xdr:col>13</xdr:col>
      <xdr:colOff>228600</xdr:colOff>
      <xdr:row>4</xdr:row>
      <xdr:rowOff>36195</xdr:rowOff>
    </xdr:to>
    <xdr:sp macro="" textlink="">
      <xdr:nvSpPr>
        <xdr:cNvPr id="4" name="吹き出し: 角を丸めた四角形 10"/>
        <xdr:cNvSpPr/>
      </xdr:nvSpPr>
      <xdr:spPr>
        <a:xfrm>
          <a:off x="4457700" y="1362075"/>
          <a:ext cx="2095500" cy="369570"/>
        </a:xfrm>
        <a:prstGeom prst="wedgeRoundRectCallout">
          <a:avLst>
            <a:gd name="adj1" fmla="val -48378"/>
            <a:gd name="adj2" fmla="val 101786"/>
            <a:gd name="adj3" fmla="val 16667"/>
          </a:avLst>
        </a:prstGeom>
        <a:ln w="28575">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V-SYS</a:t>
          </a:r>
          <a:r>
            <a:rPr kumimoji="1" lang="ja-JP" altLang="en-US" sz="1100"/>
            <a:t>請求書等の接種回数</a:t>
          </a:r>
        </a:p>
      </xdr:txBody>
    </xdr:sp>
    <xdr:clientData/>
  </xdr:twoCellAnchor>
  <xdr:twoCellAnchor>
    <xdr:from xmlns:xdr="http://schemas.openxmlformats.org/drawingml/2006/spreadsheetDrawing">
      <xdr:col>7</xdr:col>
      <xdr:colOff>180975</xdr:colOff>
      <xdr:row>17</xdr:row>
      <xdr:rowOff>124460</xdr:rowOff>
    </xdr:from>
    <xdr:to xmlns:xdr="http://schemas.openxmlformats.org/drawingml/2006/spreadsheetDrawing">
      <xdr:col>13</xdr:col>
      <xdr:colOff>226695</xdr:colOff>
      <xdr:row>23</xdr:row>
      <xdr:rowOff>161290</xdr:rowOff>
    </xdr:to>
    <xdr:cxnSp macro="">
      <xdr:nvCxnSpPr>
        <xdr:cNvPr id="5" name="コネクタ: カギ線 38"/>
        <xdr:cNvCxnSpPr/>
      </xdr:nvCxnSpPr>
      <xdr:spPr>
        <a:xfrm>
          <a:off x="3571875" y="4863465"/>
          <a:ext cx="2979420" cy="1465580"/>
        </a:xfrm>
        <a:prstGeom prst="bentConnector3">
          <a:avLst>
            <a:gd name="adj1" fmla="val 106675"/>
          </a:avLst>
        </a:prstGeom>
        <a:ln w="19050">
          <a:solidFill>
            <a:srgbClr val="4472C4"/>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142875</xdr:colOff>
      <xdr:row>17</xdr:row>
      <xdr:rowOff>0</xdr:rowOff>
    </xdr:from>
    <xdr:to xmlns:xdr="http://schemas.openxmlformats.org/drawingml/2006/spreadsheetDrawing">
      <xdr:col>5</xdr:col>
      <xdr:colOff>569595</xdr:colOff>
      <xdr:row>18</xdr:row>
      <xdr:rowOff>5715</xdr:rowOff>
    </xdr:to>
    <xdr:sp macro="" textlink="">
      <xdr:nvSpPr>
        <xdr:cNvPr id="6" name="楕円 5"/>
        <xdr:cNvSpPr/>
      </xdr:nvSpPr>
      <xdr:spPr>
        <a:xfrm>
          <a:off x="2371725" y="4739005"/>
          <a:ext cx="664845" cy="24384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xdr:col>
      <xdr:colOff>331470</xdr:colOff>
      <xdr:row>22</xdr:row>
      <xdr:rowOff>219710</xdr:rowOff>
    </xdr:from>
    <xdr:to xmlns:xdr="http://schemas.openxmlformats.org/drawingml/2006/spreadsheetDrawing">
      <xdr:col>12</xdr:col>
      <xdr:colOff>92075</xdr:colOff>
      <xdr:row>23</xdr:row>
      <xdr:rowOff>234315</xdr:rowOff>
    </xdr:to>
    <xdr:sp macro="" textlink="">
      <xdr:nvSpPr>
        <xdr:cNvPr id="7" name="楕円 6"/>
        <xdr:cNvSpPr/>
      </xdr:nvSpPr>
      <xdr:spPr>
        <a:xfrm>
          <a:off x="5513070" y="6149340"/>
          <a:ext cx="665480" cy="2527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209550</xdr:colOff>
      <xdr:row>25</xdr:row>
      <xdr:rowOff>47625</xdr:rowOff>
    </xdr:from>
    <xdr:to xmlns:xdr="http://schemas.openxmlformats.org/drawingml/2006/spreadsheetDrawing">
      <xdr:col>16</xdr:col>
      <xdr:colOff>453390</xdr:colOff>
      <xdr:row>26</xdr:row>
      <xdr:rowOff>207010</xdr:rowOff>
    </xdr:to>
    <xdr:sp macro="" textlink="">
      <xdr:nvSpPr>
        <xdr:cNvPr id="8" name="吹き出し: 角を丸めた四角形 18"/>
        <xdr:cNvSpPr/>
      </xdr:nvSpPr>
      <xdr:spPr>
        <a:xfrm>
          <a:off x="6534150" y="6691630"/>
          <a:ext cx="2301240" cy="397510"/>
        </a:xfrm>
        <a:prstGeom prst="wedgeRoundRectCallout">
          <a:avLst>
            <a:gd name="adj1" fmla="val -68420"/>
            <a:gd name="adj2" fmla="val -68338"/>
            <a:gd name="adj3" fmla="val 16667"/>
          </a:avLst>
        </a:prstGeom>
        <a:ln w="1905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接種回数を一致させて下さい。</a:t>
          </a:r>
        </a:p>
      </xdr:txBody>
    </xdr:sp>
    <xdr:clientData/>
  </xdr:twoCellAnchor>
  <xdr:twoCellAnchor>
    <xdr:from xmlns:xdr="http://schemas.openxmlformats.org/drawingml/2006/spreadsheetDrawing">
      <xdr:col>12</xdr:col>
      <xdr:colOff>45720</xdr:colOff>
      <xdr:row>14</xdr:row>
      <xdr:rowOff>67945</xdr:rowOff>
    </xdr:from>
    <xdr:to xmlns:xdr="http://schemas.openxmlformats.org/drawingml/2006/spreadsheetDrawing">
      <xdr:col>17</xdr:col>
      <xdr:colOff>220980</xdr:colOff>
      <xdr:row>17</xdr:row>
      <xdr:rowOff>0</xdr:rowOff>
    </xdr:to>
    <xdr:sp macro="" textlink="">
      <xdr:nvSpPr>
        <xdr:cNvPr id="9" name="吹き出し: 角を丸めた四角形 2"/>
        <xdr:cNvSpPr/>
      </xdr:nvSpPr>
      <xdr:spPr>
        <a:xfrm>
          <a:off x="6132195" y="4068445"/>
          <a:ext cx="3156585" cy="670560"/>
        </a:xfrm>
        <a:prstGeom prst="wedgeRoundRectCallout">
          <a:avLst>
            <a:gd name="adj1" fmla="val -57305"/>
            <a:gd name="adj2" fmla="val 146403"/>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マイナス値入力の際は、</a:t>
          </a:r>
          <a:endParaRPr kumimoji="1" lang="en-US" altLang="ja-JP" sz="1100"/>
        </a:p>
        <a:p>
          <a:pPr algn="l"/>
          <a:r>
            <a:rPr kumimoji="1" lang="ja-JP" altLang="en-US" sz="1100"/>
            <a:t>ーを入力すると自動で▲に変換されます。</a:t>
          </a:r>
        </a:p>
      </xdr:txBody>
    </xdr:sp>
    <xdr:clientData/>
  </xdr:twoCellAnchor>
  <xdr:twoCellAnchor>
    <xdr:from xmlns:xdr="http://schemas.openxmlformats.org/drawingml/2006/spreadsheetDrawing">
      <xdr:col>13</xdr:col>
      <xdr:colOff>314960</xdr:colOff>
      <xdr:row>3</xdr:row>
      <xdr:rowOff>196850</xdr:rowOff>
    </xdr:from>
    <xdr:to xmlns:xdr="http://schemas.openxmlformats.org/drawingml/2006/spreadsheetDrawing">
      <xdr:col>18</xdr:col>
      <xdr:colOff>190500</xdr:colOff>
      <xdr:row>13</xdr:row>
      <xdr:rowOff>47625</xdr:rowOff>
    </xdr:to>
    <xdr:sp macro="" textlink="">
      <xdr:nvSpPr>
        <xdr:cNvPr id="10" name="吹き出し: 角を丸めた四角形 2"/>
        <xdr:cNvSpPr/>
      </xdr:nvSpPr>
      <xdr:spPr>
        <a:xfrm>
          <a:off x="6639560" y="1654175"/>
          <a:ext cx="3304540" cy="2155825"/>
        </a:xfrm>
        <a:prstGeom prst="wedgeRoundRectCallout">
          <a:avLst>
            <a:gd name="adj1" fmla="val -50105"/>
            <a:gd name="adj2" fmla="val 57300"/>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接種実績の月計</a:t>
          </a:r>
          <a:r>
            <a:rPr lang="en-US" altLang="ja-JP" sz="1100">
              <a:solidFill>
                <a:schemeClr val="dk1"/>
              </a:solidFill>
              <a:effectLst/>
              <a:latin typeface="+mn-lt"/>
              <a:ea typeface="+mn-ea"/>
              <a:cs typeface="+mn-cs"/>
            </a:rPr>
            <a:t>①</a:t>
          </a:r>
          <a:r>
            <a:rPr lang="ja-JP" altLang="ja-JP" sz="1100">
              <a:solidFill>
                <a:schemeClr val="dk1"/>
              </a:solidFill>
              <a:effectLst/>
              <a:latin typeface="+mn-lt"/>
              <a:ea typeface="+mn-ea"/>
              <a:cs typeface="+mn-cs"/>
            </a:rPr>
            <a:t>と</a:t>
          </a:r>
        </a:p>
        <a:p>
          <a:r>
            <a:rPr lang="ja-JP" altLang="ja-JP" sz="1100">
              <a:solidFill>
                <a:schemeClr val="dk1"/>
              </a:solidFill>
              <a:effectLst/>
              <a:latin typeface="+mn-lt"/>
              <a:ea typeface="+mn-ea"/>
              <a:cs typeface="+mn-cs"/>
            </a:rPr>
            <a:t>接種負担金の請求</a:t>
          </a:r>
          <a:r>
            <a:rPr lang="en-US" altLang="ja-JP" sz="1100">
              <a:solidFill>
                <a:schemeClr val="dk1"/>
              </a:solidFill>
              <a:effectLst/>
              <a:latin typeface="+mn-lt"/>
              <a:ea typeface="+mn-ea"/>
              <a:cs typeface="+mn-cs"/>
            </a:rPr>
            <a:t>②</a:t>
          </a:r>
          <a:r>
            <a:rPr lang="ja-JP" altLang="ja-JP" sz="1100">
              <a:solidFill>
                <a:schemeClr val="dk1"/>
              </a:solidFill>
              <a:effectLst/>
              <a:latin typeface="+mn-lt"/>
              <a:ea typeface="+mn-ea"/>
              <a:cs typeface="+mn-cs"/>
            </a:rPr>
            <a:t>の回数に</a:t>
          </a:r>
        </a:p>
        <a:p>
          <a:r>
            <a:rPr lang="ja-JP" altLang="ja-JP" sz="1100">
              <a:solidFill>
                <a:schemeClr val="dk1"/>
              </a:solidFill>
              <a:effectLst/>
              <a:latin typeface="+mn-lt"/>
              <a:ea typeface="+mn-ea"/>
              <a:cs typeface="+mn-cs"/>
            </a:rPr>
            <a:t>相違がない場合には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を入れて下さい。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相違がある場合には、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を入れず、２）以降に相違の理由と内訳、回数の記載をお願いいたします。</a:t>
          </a:r>
        </a:p>
      </xdr:txBody>
    </xdr:sp>
    <xdr:clientData/>
  </xdr:twoCellAnchor>
  <xdr:twoCellAnchor>
    <xdr:from xmlns:xdr="http://schemas.openxmlformats.org/drawingml/2006/spreadsheetDrawing">
      <xdr:col>13</xdr:col>
      <xdr:colOff>226695</xdr:colOff>
      <xdr:row>28</xdr:row>
      <xdr:rowOff>49530</xdr:rowOff>
    </xdr:from>
    <xdr:to xmlns:xdr="http://schemas.openxmlformats.org/drawingml/2006/spreadsheetDrawing">
      <xdr:col>16</xdr:col>
      <xdr:colOff>469900</xdr:colOff>
      <xdr:row>32</xdr:row>
      <xdr:rowOff>179070</xdr:rowOff>
    </xdr:to>
    <xdr:sp macro="" textlink="">
      <xdr:nvSpPr>
        <xdr:cNvPr id="11" name="吹き出し: 角を丸めた四角形 18"/>
        <xdr:cNvSpPr/>
      </xdr:nvSpPr>
      <xdr:spPr>
        <a:xfrm>
          <a:off x="6551295" y="7407910"/>
          <a:ext cx="2300605" cy="1082040"/>
        </a:xfrm>
        <a:prstGeom prst="wedgeRoundRectCallout">
          <a:avLst>
            <a:gd name="adj1" fmla="val -18858"/>
            <a:gd name="adj2" fmla="val -41434"/>
            <a:gd name="adj3" fmla="val 16667"/>
          </a:avLst>
        </a:prstGeom>
        <a:ln w="1905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接種回数に、予診のみの回数は含まれませんので、ご注意ください。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Q11"/>
  <sheetViews>
    <sheetView workbookViewId="0">
      <selection activeCell="B19" sqref="B19"/>
    </sheetView>
  </sheetViews>
  <sheetFormatPr defaultRowHeight="18.75"/>
  <cols>
    <col min="1" max="1" width="14.25" customWidth="1"/>
    <col min="2" max="43" width="8.375" customWidth="1"/>
    <col min="44" max="16384" width="9" customWidth="1"/>
  </cols>
  <sheetData>
    <row r="1" spans="1:43" ht="19.5">
      <c r="B1" s="2" t="s">
        <v>0</v>
      </c>
      <c r="C1" s="2" t="s">
        <v>3</v>
      </c>
      <c r="D1" s="2" t="s">
        <v>12</v>
      </c>
      <c r="E1" s="2" t="s">
        <v>6</v>
      </c>
      <c r="F1" s="2" t="s">
        <v>13</v>
      </c>
      <c r="G1" s="2" t="s">
        <v>1</v>
      </c>
      <c r="H1" s="4" t="s">
        <v>15</v>
      </c>
      <c r="I1" s="6" t="s">
        <v>0</v>
      </c>
      <c r="J1" s="2" t="s">
        <v>3</v>
      </c>
      <c r="K1" s="2" t="s">
        <v>12</v>
      </c>
      <c r="L1" s="2" t="s">
        <v>6</v>
      </c>
      <c r="M1" s="2" t="s">
        <v>13</v>
      </c>
      <c r="N1" s="2" t="s">
        <v>1</v>
      </c>
      <c r="O1" s="2" t="s">
        <v>15</v>
      </c>
      <c r="P1" s="6" t="s">
        <v>0</v>
      </c>
      <c r="Q1" s="2" t="s">
        <v>3</v>
      </c>
      <c r="R1" s="2" t="s">
        <v>12</v>
      </c>
      <c r="S1" s="2" t="s">
        <v>6</v>
      </c>
      <c r="T1" s="2" t="s">
        <v>13</v>
      </c>
      <c r="U1" s="2" t="s">
        <v>1</v>
      </c>
      <c r="V1" s="2" t="s">
        <v>15</v>
      </c>
      <c r="W1" s="6" t="s">
        <v>0</v>
      </c>
      <c r="X1" s="2" t="s">
        <v>3</v>
      </c>
      <c r="Y1" s="2" t="s">
        <v>12</v>
      </c>
      <c r="Z1" s="2" t="s">
        <v>6</v>
      </c>
      <c r="AA1" s="2" t="s">
        <v>13</v>
      </c>
      <c r="AB1" s="2" t="s">
        <v>1</v>
      </c>
      <c r="AC1" s="2" t="s">
        <v>15</v>
      </c>
      <c r="AD1" s="6" t="s">
        <v>0</v>
      </c>
      <c r="AE1" s="2" t="s">
        <v>3</v>
      </c>
      <c r="AF1" s="2" t="s">
        <v>12</v>
      </c>
      <c r="AG1" s="2" t="s">
        <v>6</v>
      </c>
      <c r="AH1" s="2" t="s">
        <v>13</v>
      </c>
      <c r="AI1" s="2" t="s">
        <v>1</v>
      </c>
      <c r="AJ1" s="2" t="s">
        <v>15</v>
      </c>
      <c r="AK1" s="6" t="s">
        <v>0</v>
      </c>
      <c r="AL1" s="2" t="s">
        <v>3</v>
      </c>
      <c r="AM1" s="2" t="s">
        <v>12</v>
      </c>
      <c r="AN1" s="2" t="s">
        <v>6</v>
      </c>
      <c r="AO1" s="2" t="s">
        <v>13</v>
      </c>
      <c r="AP1" s="2" t="s">
        <v>1</v>
      </c>
      <c r="AQ1" s="2" t="s">
        <v>15</v>
      </c>
    </row>
    <row r="2" spans="1:43">
      <c r="A2" s="1" t="s">
        <v>16</v>
      </c>
      <c r="B2" s="3" t="str">
        <f t="shared" ref="B2:D3" si="0">""</f>
        <v/>
      </c>
      <c r="C2" s="3" t="str">
        <f t="shared" si="0"/>
        <v/>
      </c>
      <c r="D2" s="3" t="str">
        <f t="shared" si="0"/>
        <v/>
      </c>
      <c r="E2" s="3">
        <v>44531</v>
      </c>
      <c r="F2" s="3">
        <f t="shared" ref="F2:AI2" si="1">E2+1</f>
        <v>44532</v>
      </c>
      <c r="G2" s="3">
        <f t="shared" si="1"/>
        <v>44533</v>
      </c>
      <c r="H2" s="5">
        <f t="shared" si="1"/>
        <v>44534</v>
      </c>
      <c r="I2" s="7">
        <f t="shared" si="1"/>
        <v>44535</v>
      </c>
      <c r="J2" s="3">
        <f t="shared" si="1"/>
        <v>44536</v>
      </c>
      <c r="K2" s="3">
        <f t="shared" si="1"/>
        <v>44537</v>
      </c>
      <c r="L2" s="3">
        <f t="shared" si="1"/>
        <v>44538</v>
      </c>
      <c r="M2" s="3">
        <f t="shared" si="1"/>
        <v>44539</v>
      </c>
      <c r="N2" s="3">
        <f t="shared" si="1"/>
        <v>44540</v>
      </c>
      <c r="O2" s="3">
        <f t="shared" si="1"/>
        <v>44541</v>
      </c>
      <c r="P2" s="7">
        <f t="shared" si="1"/>
        <v>44542</v>
      </c>
      <c r="Q2" s="3">
        <f t="shared" si="1"/>
        <v>44543</v>
      </c>
      <c r="R2" s="3">
        <f t="shared" si="1"/>
        <v>44544</v>
      </c>
      <c r="S2" s="3">
        <f t="shared" si="1"/>
        <v>44545</v>
      </c>
      <c r="T2" s="3">
        <f t="shared" si="1"/>
        <v>44546</v>
      </c>
      <c r="U2" s="3">
        <f t="shared" si="1"/>
        <v>44547</v>
      </c>
      <c r="V2" s="3">
        <f t="shared" si="1"/>
        <v>44548</v>
      </c>
      <c r="W2" s="7">
        <f t="shared" si="1"/>
        <v>44549</v>
      </c>
      <c r="X2" s="3">
        <f t="shared" si="1"/>
        <v>44550</v>
      </c>
      <c r="Y2" s="3">
        <f t="shared" si="1"/>
        <v>44551</v>
      </c>
      <c r="Z2" s="3">
        <f t="shared" si="1"/>
        <v>44552</v>
      </c>
      <c r="AA2" s="3">
        <f t="shared" si="1"/>
        <v>44553</v>
      </c>
      <c r="AB2" s="3">
        <f t="shared" si="1"/>
        <v>44554</v>
      </c>
      <c r="AC2" s="3">
        <f t="shared" si="1"/>
        <v>44555</v>
      </c>
      <c r="AD2" s="7">
        <f t="shared" si="1"/>
        <v>44556</v>
      </c>
      <c r="AE2" s="3">
        <f t="shared" si="1"/>
        <v>44557</v>
      </c>
      <c r="AF2" s="3">
        <f t="shared" si="1"/>
        <v>44558</v>
      </c>
      <c r="AG2" s="3">
        <f t="shared" si="1"/>
        <v>44559</v>
      </c>
      <c r="AH2" s="3">
        <f t="shared" si="1"/>
        <v>44560</v>
      </c>
      <c r="AI2" s="3">
        <f t="shared" si="1"/>
        <v>44561</v>
      </c>
      <c r="AJ2" s="3" t="str">
        <f t="shared" ref="AJ2:AQ2" si="2">""</f>
        <v/>
      </c>
      <c r="AK2" s="7" t="str">
        <f t="shared" si="2"/>
        <v/>
      </c>
      <c r="AL2" s="3" t="str">
        <f t="shared" si="2"/>
        <v/>
      </c>
      <c r="AM2" s="3" t="str">
        <f t="shared" si="2"/>
        <v/>
      </c>
      <c r="AN2" s="3" t="str">
        <f t="shared" si="2"/>
        <v/>
      </c>
      <c r="AO2" s="3" t="str">
        <f t="shared" si="2"/>
        <v/>
      </c>
      <c r="AP2" s="3" t="str">
        <f t="shared" si="2"/>
        <v/>
      </c>
      <c r="AQ2" s="3" t="str">
        <f t="shared" si="2"/>
        <v/>
      </c>
    </row>
    <row r="3" spans="1:43">
      <c r="A3" s="1" t="s">
        <v>38</v>
      </c>
      <c r="B3" s="3" t="str">
        <f t="shared" si="0"/>
        <v/>
      </c>
      <c r="C3" s="3" t="str">
        <f t="shared" si="0"/>
        <v/>
      </c>
      <c r="D3" s="3" t="str">
        <f t="shared" si="0"/>
        <v/>
      </c>
      <c r="E3" s="3" t="str">
        <f>""</f>
        <v/>
      </c>
      <c r="F3" s="3" t="str">
        <f>""</f>
        <v/>
      </c>
      <c r="G3" s="3" t="str">
        <f>""</f>
        <v/>
      </c>
      <c r="H3" s="5">
        <v>44562</v>
      </c>
      <c r="I3" s="7">
        <f t="shared" ref="I3:AL3" si="3">H3+1</f>
        <v>44563</v>
      </c>
      <c r="J3" s="3">
        <f t="shared" si="3"/>
        <v>44564</v>
      </c>
      <c r="K3" s="3">
        <f t="shared" si="3"/>
        <v>44565</v>
      </c>
      <c r="L3" s="3">
        <f t="shared" si="3"/>
        <v>44566</v>
      </c>
      <c r="M3" s="3">
        <f t="shared" si="3"/>
        <v>44567</v>
      </c>
      <c r="N3" s="3">
        <f t="shared" si="3"/>
        <v>44568</v>
      </c>
      <c r="O3" s="3">
        <f t="shared" si="3"/>
        <v>44569</v>
      </c>
      <c r="P3" s="7">
        <f t="shared" si="3"/>
        <v>44570</v>
      </c>
      <c r="Q3" s="3">
        <f t="shared" si="3"/>
        <v>44571</v>
      </c>
      <c r="R3" s="3">
        <f t="shared" si="3"/>
        <v>44572</v>
      </c>
      <c r="S3" s="3">
        <f t="shared" si="3"/>
        <v>44573</v>
      </c>
      <c r="T3" s="3">
        <f t="shared" si="3"/>
        <v>44574</v>
      </c>
      <c r="U3" s="3">
        <f t="shared" si="3"/>
        <v>44575</v>
      </c>
      <c r="V3" s="3">
        <f t="shared" si="3"/>
        <v>44576</v>
      </c>
      <c r="W3" s="7">
        <f t="shared" si="3"/>
        <v>44577</v>
      </c>
      <c r="X3" s="3">
        <f t="shared" si="3"/>
        <v>44578</v>
      </c>
      <c r="Y3" s="3">
        <f t="shared" si="3"/>
        <v>44579</v>
      </c>
      <c r="Z3" s="3">
        <f t="shared" si="3"/>
        <v>44580</v>
      </c>
      <c r="AA3" s="3">
        <f t="shared" si="3"/>
        <v>44581</v>
      </c>
      <c r="AB3" s="3">
        <f t="shared" si="3"/>
        <v>44582</v>
      </c>
      <c r="AC3" s="3">
        <f t="shared" si="3"/>
        <v>44583</v>
      </c>
      <c r="AD3" s="7">
        <f t="shared" si="3"/>
        <v>44584</v>
      </c>
      <c r="AE3" s="3">
        <f t="shared" si="3"/>
        <v>44585</v>
      </c>
      <c r="AF3" s="3">
        <f t="shared" si="3"/>
        <v>44586</v>
      </c>
      <c r="AG3" s="3">
        <f t="shared" si="3"/>
        <v>44587</v>
      </c>
      <c r="AH3" s="3">
        <f t="shared" si="3"/>
        <v>44588</v>
      </c>
      <c r="AI3" s="3">
        <f t="shared" si="3"/>
        <v>44589</v>
      </c>
      <c r="AJ3" s="3">
        <f t="shared" si="3"/>
        <v>44590</v>
      </c>
      <c r="AK3" s="7">
        <f t="shared" si="3"/>
        <v>44591</v>
      </c>
      <c r="AL3" s="3">
        <f t="shared" si="3"/>
        <v>44592</v>
      </c>
      <c r="AM3" s="3" t="str">
        <f t="shared" ref="AM3:AQ11" si="4">""</f>
        <v/>
      </c>
      <c r="AN3" s="3" t="str">
        <f t="shared" si="4"/>
        <v/>
      </c>
      <c r="AO3" s="3" t="str">
        <f t="shared" si="4"/>
        <v/>
      </c>
      <c r="AP3" s="3" t="str">
        <f t="shared" si="4"/>
        <v/>
      </c>
      <c r="AQ3" s="3" t="str">
        <f t="shared" si="4"/>
        <v/>
      </c>
    </row>
    <row r="4" spans="1:43">
      <c r="A4" s="1" t="s">
        <v>53</v>
      </c>
      <c r="B4" s="3" t="str">
        <f t="shared" ref="B4:C6" si="5">""</f>
        <v/>
      </c>
      <c r="C4" s="3" t="str">
        <f t="shared" si="5"/>
        <v/>
      </c>
      <c r="D4" s="3">
        <v>44593</v>
      </c>
      <c r="E4" s="3">
        <v>44594</v>
      </c>
      <c r="F4" s="3">
        <v>44595</v>
      </c>
      <c r="G4" s="3">
        <v>44596</v>
      </c>
      <c r="H4" s="5">
        <v>44597</v>
      </c>
      <c r="I4" s="7">
        <f t="shared" ref="I4:AE11" si="6">H4+1</f>
        <v>44598</v>
      </c>
      <c r="J4" s="3">
        <f t="shared" si="6"/>
        <v>44599</v>
      </c>
      <c r="K4" s="3">
        <f t="shared" si="6"/>
        <v>44600</v>
      </c>
      <c r="L4" s="3">
        <f t="shared" si="6"/>
        <v>44601</v>
      </c>
      <c r="M4" s="3">
        <f t="shared" si="6"/>
        <v>44602</v>
      </c>
      <c r="N4" s="3">
        <f t="shared" si="6"/>
        <v>44603</v>
      </c>
      <c r="O4" s="3">
        <f t="shared" si="6"/>
        <v>44604</v>
      </c>
      <c r="P4" s="7">
        <f t="shared" si="6"/>
        <v>44605</v>
      </c>
      <c r="Q4" s="3">
        <f t="shared" si="6"/>
        <v>44606</v>
      </c>
      <c r="R4" s="3">
        <f t="shared" si="6"/>
        <v>44607</v>
      </c>
      <c r="S4" s="3">
        <f t="shared" si="6"/>
        <v>44608</v>
      </c>
      <c r="T4" s="3">
        <f t="shared" si="6"/>
        <v>44609</v>
      </c>
      <c r="U4" s="3">
        <f t="shared" si="6"/>
        <v>44610</v>
      </c>
      <c r="V4" s="3">
        <f t="shared" si="6"/>
        <v>44611</v>
      </c>
      <c r="W4" s="7">
        <f t="shared" si="6"/>
        <v>44612</v>
      </c>
      <c r="X4" s="3">
        <f t="shared" si="6"/>
        <v>44613</v>
      </c>
      <c r="Y4" s="3">
        <f t="shared" si="6"/>
        <v>44614</v>
      </c>
      <c r="Z4" s="3">
        <f t="shared" si="6"/>
        <v>44615</v>
      </c>
      <c r="AA4" s="3">
        <f t="shared" si="6"/>
        <v>44616</v>
      </c>
      <c r="AB4" s="3">
        <f t="shared" si="6"/>
        <v>44617</v>
      </c>
      <c r="AC4" s="3">
        <f t="shared" si="6"/>
        <v>44618</v>
      </c>
      <c r="AD4" s="7">
        <f t="shared" si="6"/>
        <v>44619</v>
      </c>
      <c r="AE4" s="3">
        <f t="shared" si="6"/>
        <v>44620</v>
      </c>
      <c r="AF4" s="3" t="str">
        <f t="shared" ref="AF4:AL4" si="7">""</f>
        <v/>
      </c>
      <c r="AG4" s="3" t="str">
        <f t="shared" si="7"/>
        <v/>
      </c>
      <c r="AH4" s="3" t="str">
        <f t="shared" si="7"/>
        <v/>
      </c>
      <c r="AI4" s="3" t="str">
        <f t="shared" si="7"/>
        <v/>
      </c>
      <c r="AJ4" s="3" t="str">
        <f t="shared" si="7"/>
        <v/>
      </c>
      <c r="AK4" s="7" t="str">
        <f t="shared" si="7"/>
        <v/>
      </c>
      <c r="AL4" s="3" t="str">
        <f t="shared" si="7"/>
        <v/>
      </c>
      <c r="AM4" s="3" t="str">
        <f t="shared" si="4"/>
        <v/>
      </c>
      <c r="AN4" s="3" t="str">
        <f t="shared" si="4"/>
        <v/>
      </c>
      <c r="AO4" s="3" t="str">
        <f t="shared" si="4"/>
        <v/>
      </c>
      <c r="AP4" s="3" t="str">
        <f t="shared" si="4"/>
        <v/>
      </c>
      <c r="AQ4" s="3" t="str">
        <f t="shared" si="4"/>
        <v/>
      </c>
    </row>
    <row r="5" spans="1:43">
      <c r="A5" s="1" t="s">
        <v>54</v>
      </c>
      <c r="B5" s="3" t="str">
        <f t="shared" si="5"/>
        <v/>
      </c>
      <c r="C5" s="3" t="str">
        <f t="shared" si="5"/>
        <v/>
      </c>
      <c r="D5" s="3">
        <v>44621</v>
      </c>
      <c r="E5" s="3">
        <v>44622</v>
      </c>
      <c r="F5" s="3">
        <v>44623</v>
      </c>
      <c r="G5" s="3">
        <v>44624</v>
      </c>
      <c r="H5" s="5">
        <v>44625</v>
      </c>
      <c r="I5" s="7">
        <f t="shared" si="6"/>
        <v>44626</v>
      </c>
      <c r="J5" s="3">
        <f t="shared" si="6"/>
        <v>44627</v>
      </c>
      <c r="K5" s="3">
        <f t="shared" si="6"/>
        <v>44628</v>
      </c>
      <c r="L5" s="3">
        <f t="shared" si="6"/>
        <v>44629</v>
      </c>
      <c r="M5" s="3">
        <f t="shared" si="6"/>
        <v>44630</v>
      </c>
      <c r="N5" s="3">
        <f t="shared" si="6"/>
        <v>44631</v>
      </c>
      <c r="O5" s="3">
        <f t="shared" si="6"/>
        <v>44632</v>
      </c>
      <c r="P5" s="7">
        <f t="shared" si="6"/>
        <v>44633</v>
      </c>
      <c r="Q5" s="3">
        <f t="shared" si="6"/>
        <v>44634</v>
      </c>
      <c r="R5" s="3">
        <f t="shared" si="6"/>
        <v>44635</v>
      </c>
      <c r="S5" s="3">
        <f t="shared" si="6"/>
        <v>44636</v>
      </c>
      <c r="T5" s="3">
        <f t="shared" si="6"/>
        <v>44637</v>
      </c>
      <c r="U5" s="3">
        <f t="shared" si="6"/>
        <v>44638</v>
      </c>
      <c r="V5" s="3">
        <f t="shared" si="6"/>
        <v>44639</v>
      </c>
      <c r="W5" s="7">
        <f t="shared" si="6"/>
        <v>44640</v>
      </c>
      <c r="X5" s="3">
        <f t="shared" si="6"/>
        <v>44641</v>
      </c>
      <c r="Y5" s="3">
        <f t="shared" si="6"/>
        <v>44642</v>
      </c>
      <c r="Z5" s="3">
        <f t="shared" si="6"/>
        <v>44643</v>
      </c>
      <c r="AA5" s="3">
        <f t="shared" si="6"/>
        <v>44644</v>
      </c>
      <c r="AB5" s="3">
        <f t="shared" si="6"/>
        <v>44645</v>
      </c>
      <c r="AC5" s="3">
        <f t="shared" si="6"/>
        <v>44646</v>
      </c>
      <c r="AD5" s="7">
        <f t="shared" si="6"/>
        <v>44647</v>
      </c>
      <c r="AE5" s="3">
        <f t="shared" si="6"/>
        <v>44648</v>
      </c>
      <c r="AF5" s="3">
        <f t="shared" ref="AF5:AH6" si="8">AE5+1</f>
        <v>44649</v>
      </c>
      <c r="AG5" s="3">
        <f t="shared" si="8"/>
        <v>44650</v>
      </c>
      <c r="AH5" s="3">
        <f t="shared" si="8"/>
        <v>44651</v>
      </c>
      <c r="AI5" s="3" t="str">
        <f>""</f>
        <v/>
      </c>
      <c r="AJ5" s="3" t="str">
        <f>""</f>
        <v/>
      </c>
      <c r="AK5" s="7" t="str">
        <f>""</f>
        <v/>
      </c>
      <c r="AL5" s="3" t="str">
        <f>""</f>
        <v/>
      </c>
      <c r="AM5" s="3" t="str">
        <f t="shared" si="4"/>
        <v/>
      </c>
      <c r="AN5" s="3" t="str">
        <f t="shared" si="4"/>
        <v/>
      </c>
      <c r="AO5" s="3" t="str">
        <f t="shared" si="4"/>
        <v/>
      </c>
      <c r="AP5" s="3" t="str">
        <f t="shared" si="4"/>
        <v/>
      </c>
      <c r="AQ5" s="3" t="str">
        <f t="shared" si="4"/>
        <v/>
      </c>
    </row>
    <row r="6" spans="1:43">
      <c r="A6" s="1" t="s">
        <v>57</v>
      </c>
      <c r="B6" s="3" t="str">
        <f t="shared" si="5"/>
        <v/>
      </c>
      <c r="C6" s="3" t="str">
        <f t="shared" si="5"/>
        <v/>
      </c>
      <c r="D6" s="3" t="str">
        <f>""</f>
        <v/>
      </c>
      <c r="E6" s="3" t="str">
        <f>""</f>
        <v/>
      </c>
      <c r="F6" s="3" t="str">
        <f>""</f>
        <v/>
      </c>
      <c r="G6" s="3">
        <v>44652</v>
      </c>
      <c r="H6" s="5">
        <v>44653</v>
      </c>
      <c r="I6" s="7">
        <f t="shared" si="6"/>
        <v>44654</v>
      </c>
      <c r="J6" s="3">
        <f t="shared" si="6"/>
        <v>44655</v>
      </c>
      <c r="K6" s="3">
        <f t="shared" si="6"/>
        <v>44656</v>
      </c>
      <c r="L6" s="3">
        <f t="shared" si="6"/>
        <v>44657</v>
      </c>
      <c r="M6" s="3">
        <f t="shared" si="6"/>
        <v>44658</v>
      </c>
      <c r="N6" s="3">
        <f t="shared" si="6"/>
        <v>44659</v>
      </c>
      <c r="O6" s="3">
        <f t="shared" si="6"/>
        <v>44660</v>
      </c>
      <c r="P6" s="7">
        <f t="shared" si="6"/>
        <v>44661</v>
      </c>
      <c r="Q6" s="3">
        <f t="shared" si="6"/>
        <v>44662</v>
      </c>
      <c r="R6" s="3">
        <f t="shared" si="6"/>
        <v>44663</v>
      </c>
      <c r="S6" s="3">
        <f t="shared" si="6"/>
        <v>44664</v>
      </c>
      <c r="T6" s="3">
        <f t="shared" si="6"/>
        <v>44665</v>
      </c>
      <c r="U6" s="3">
        <f t="shared" si="6"/>
        <v>44666</v>
      </c>
      <c r="V6" s="3">
        <f t="shared" si="6"/>
        <v>44667</v>
      </c>
      <c r="W6" s="7">
        <f t="shared" si="6"/>
        <v>44668</v>
      </c>
      <c r="X6" s="3">
        <f t="shared" si="6"/>
        <v>44669</v>
      </c>
      <c r="Y6" s="3">
        <f t="shared" si="6"/>
        <v>44670</v>
      </c>
      <c r="Z6" s="3">
        <f t="shared" si="6"/>
        <v>44671</v>
      </c>
      <c r="AA6" s="3">
        <f t="shared" si="6"/>
        <v>44672</v>
      </c>
      <c r="AB6" s="3">
        <f t="shared" si="6"/>
        <v>44673</v>
      </c>
      <c r="AC6" s="3">
        <f t="shared" si="6"/>
        <v>44674</v>
      </c>
      <c r="AD6" s="7">
        <f t="shared" si="6"/>
        <v>44675</v>
      </c>
      <c r="AE6" s="3">
        <f t="shared" si="6"/>
        <v>44676</v>
      </c>
      <c r="AF6" s="3">
        <f t="shared" si="8"/>
        <v>44677</v>
      </c>
      <c r="AG6" s="3">
        <f t="shared" si="8"/>
        <v>44678</v>
      </c>
      <c r="AH6" s="3">
        <f t="shared" si="8"/>
        <v>44679</v>
      </c>
      <c r="AI6" s="3">
        <f>AH6+1</f>
        <v>44680</v>
      </c>
      <c r="AJ6" s="3">
        <f>AI6+1</f>
        <v>44681</v>
      </c>
      <c r="AK6" s="7" t="str">
        <f t="shared" ref="AK6:AL8" si="9">""</f>
        <v/>
      </c>
      <c r="AL6" s="3" t="str">
        <f t="shared" si="9"/>
        <v/>
      </c>
      <c r="AM6" s="3" t="str">
        <f t="shared" si="4"/>
        <v/>
      </c>
      <c r="AN6" s="3" t="str">
        <f t="shared" si="4"/>
        <v/>
      </c>
      <c r="AO6" s="3" t="str">
        <f t="shared" si="4"/>
        <v/>
      </c>
      <c r="AP6" s="3" t="str">
        <f t="shared" si="4"/>
        <v/>
      </c>
      <c r="AQ6" s="3" t="str">
        <f t="shared" si="4"/>
        <v/>
      </c>
    </row>
    <row r="7" spans="1:43">
      <c r="A7" s="1" t="s">
        <v>58</v>
      </c>
      <c r="B7" s="3">
        <v>44682</v>
      </c>
      <c r="C7" s="3">
        <v>44683</v>
      </c>
      <c r="D7" s="3">
        <v>44684</v>
      </c>
      <c r="E7" s="3">
        <v>44685</v>
      </c>
      <c r="F7" s="3">
        <v>44686</v>
      </c>
      <c r="G7" s="3">
        <v>44687</v>
      </c>
      <c r="H7" s="5">
        <v>44688</v>
      </c>
      <c r="I7" s="7">
        <f t="shared" si="6"/>
        <v>44689</v>
      </c>
      <c r="J7" s="3">
        <f t="shared" si="6"/>
        <v>44690</v>
      </c>
      <c r="K7" s="3">
        <f t="shared" si="6"/>
        <v>44691</v>
      </c>
      <c r="L7" s="3">
        <f t="shared" si="6"/>
        <v>44692</v>
      </c>
      <c r="M7" s="3">
        <f t="shared" si="6"/>
        <v>44693</v>
      </c>
      <c r="N7" s="3">
        <f t="shared" si="6"/>
        <v>44694</v>
      </c>
      <c r="O7" s="3">
        <f t="shared" si="6"/>
        <v>44695</v>
      </c>
      <c r="P7" s="7">
        <f t="shared" si="6"/>
        <v>44696</v>
      </c>
      <c r="Q7" s="3">
        <f t="shared" si="6"/>
        <v>44697</v>
      </c>
      <c r="R7" s="3">
        <f t="shared" si="6"/>
        <v>44698</v>
      </c>
      <c r="S7" s="3">
        <f t="shared" si="6"/>
        <v>44699</v>
      </c>
      <c r="T7" s="3">
        <f t="shared" si="6"/>
        <v>44700</v>
      </c>
      <c r="U7" s="3">
        <f t="shared" si="6"/>
        <v>44701</v>
      </c>
      <c r="V7" s="3">
        <f t="shared" si="6"/>
        <v>44702</v>
      </c>
      <c r="W7" s="7">
        <f t="shared" si="6"/>
        <v>44703</v>
      </c>
      <c r="X7" s="3">
        <f t="shared" si="6"/>
        <v>44704</v>
      </c>
      <c r="Y7" s="3">
        <f t="shared" si="6"/>
        <v>44705</v>
      </c>
      <c r="Z7" s="3">
        <f t="shared" si="6"/>
        <v>44706</v>
      </c>
      <c r="AA7" s="3">
        <f t="shared" si="6"/>
        <v>44707</v>
      </c>
      <c r="AB7" s="3">
        <f t="shared" si="6"/>
        <v>44708</v>
      </c>
      <c r="AC7" s="3">
        <f t="shared" si="6"/>
        <v>44709</v>
      </c>
      <c r="AD7" s="7">
        <f t="shared" si="6"/>
        <v>44710</v>
      </c>
      <c r="AE7" s="3">
        <f t="shared" si="6"/>
        <v>44711</v>
      </c>
      <c r="AF7" s="3">
        <f>AE7+1</f>
        <v>44712</v>
      </c>
      <c r="AG7" s="3" t="str">
        <f>""</f>
        <v/>
      </c>
      <c r="AH7" s="3" t="str">
        <f>""</f>
        <v/>
      </c>
      <c r="AI7" s="3" t="str">
        <f>""</f>
        <v/>
      </c>
      <c r="AJ7" s="3" t="str">
        <f>""</f>
        <v/>
      </c>
      <c r="AK7" s="7" t="str">
        <f t="shared" si="9"/>
        <v/>
      </c>
      <c r="AL7" s="3" t="str">
        <f t="shared" si="9"/>
        <v/>
      </c>
      <c r="AM7" s="3" t="str">
        <f t="shared" si="4"/>
        <v/>
      </c>
      <c r="AN7" s="3" t="str">
        <f t="shared" si="4"/>
        <v/>
      </c>
      <c r="AO7" s="3" t="str">
        <f t="shared" si="4"/>
        <v/>
      </c>
      <c r="AP7" s="3" t="str">
        <f t="shared" si="4"/>
        <v/>
      </c>
      <c r="AQ7" s="3" t="str">
        <f t="shared" si="4"/>
        <v/>
      </c>
    </row>
    <row r="8" spans="1:43">
      <c r="A8" s="1" t="s">
        <v>47</v>
      </c>
      <c r="B8" s="3" t="str">
        <f t="shared" ref="B8:D9" si="10">""</f>
        <v/>
      </c>
      <c r="C8" s="3" t="str">
        <f t="shared" si="10"/>
        <v/>
      </c>
      <c r="D8" s="3" t="str">
        <f t="shared" si="10"/>
        <v/>
      </c>
      <c r="E8" s="3">
        <v>44713</v>
      </c>
      <c r="F8" s="3">
        <v>44714</v>
      </c>
      <c r="G8" s="3">
        <v>44715</v>
      </c>
      <c r="H8" s="5">
        <v>44716</v>
      </c>
      <c r="I8" s="7">
        <f t="shared" si="6"/>
        <v>44717</v>
      </c>
      <c r="J8" s="3">
        <f t="shared" si="6"/>
        <v>44718</v>
      </c>
      <c r="K8" s="3">
        <f t="shared" si="6"/>
        <v>44719</v>
      </c>
      <c r="L8" s="3">
        <f t="shared" si="6"/>
        <v>44720</v>
      </c>
      <c r="M8" s="3">
        <f t="shared" si="6"/>
        <v>44721</v>
      </c>
      <c r="N8" s="3">
        <f t="shared" si="6"/>
        <v>44722</v>
      </c>
      <c r="O8" s="3">
        <f t="shared" si="6"/>
        <v>44723</v>
      </c>
      <c r="P8" s="7">
        <f t="shared" si="6"/>
        <v>44724</v>
      </c>
      <c r="Q8" s="3">
        <f t="shared" si="6"/>
        <v>44725</v>
      </c>
      <c r="R8" s="3">
        <f t="shared" si="6"/>
        <v>44726</v>
      </c>
      <c r="S8" s="3">
        <f t="shared" si="6"/>
        <v>44727</v>
      </c>
      <c r="T8" s="3">
        <f t="shared" si="6"/>
        <v>44728</v>
      </c>
      <c r="U8" s="3">
        <f t="shared" si="6"/>
        <v>44729</v>
      </c>
      <c r="V8" s="3">
        <f t="shared" si="6"/>
        <v>44730</v>
      </c>
      <c r="W8" s="7">
        <f t="shared" si="6"/>
        <v>44731</v>
      </c>
      <c r="X8" s="3">
        <f t="shared" si="6"/>
        <v>44732</v>
      </c>
      <c r="Y8" s="3">
        <f t="shared" si="6"/>
        <v>44733</v>
      </c>
      <c r="Z8" s="3">
        <f t="shared" si="6"/>
        <v>44734</v>
      </c>
      <c r="AA8" s="3">
        <f t="shared" si="6"/>
        <v>44735</v>
      </c>
      <c r="AB8" s="3">
        <f t="shared" si="6"/>
        <v>44736</v>
      </c>
      <c r="AC8" s="3">
        <f t="shared" si="6"/>
        <v>44737</v>
      </c>
      <c r="AD8" s="7">
        <f t="shared" si="6"/>
        <v>44738</v>
      </c>
      <c r="AE8" s="3">
        <f t="shared" si="6"/>
        <v>44739</v>
      </c>
      <c r="AF8" s="3">
        <f>AE8+1</f>
        <v>44740</v>
      </c>
      <c r="AG8" s="3">
        <f>AF8+1</f>
        <v>44741</v>
      </c>
      <c r="AH8" s="3">
        <f>AG8+1</f>
        <v>44742</v>
      </c>
      <c r="AI8" s="3" t="str">
        <f>""</f>
        <v/>
      </c>
      <c r="AJ8" s="3" t="str">
        <f>""</f>
        <v/>
      </c>
      <c r="AK8" s="7" t="str">
        <f t="shared" si="9"/>
        <v/>
      </c>
      <c r="AL8" s="3" t="str">
        <f t="shared" si="9"/>
        <v/>
      </c>
      <c r="AM8" s="3" t="str">
        <f t="shared" si="4"/>
        <v/>
      </c>
      <c r="AN8" s="3" t="str">
        <f t="shared" si="4"/>
        <v/>
      </c>
      <c r="AO8" s="3" t="str">
        <f t="shared" si="4"/>
        <v/>
      </c>
      <c r="AP8" s="3" t="str">
        <f t="shared" si="4"/>
        <v/>
      </c>
      <c r="AQ8" s="3" t="str">
        <f t="shared" si="4"/>
        <v/>
      </c>
    </row>
    <row r="9" spans="1:43">
      <c r="A9" s="1" t="s">
        <v>2</v>
      </c>
      <c r="B9" s="3" t="str">
        <f t="shared" si="10"/>
        <v/>
      </c>
      <c r="C9" s="3" t="str">
        <f t="shared" si="10"/>
        <v/>
      </c>
      <c r="D9" s="3" t="str">
        <f t="shared" si="10"/>
        <v/>
      </c>
      <c r="E9" s="3" t="str">
        <f>""</f>
        <v/>
      </c>
      <c r="F9" s="3" t="str">
        <f>""</f>
        <v/>
      </c>
      <c r="G9" s="3">
        <v>44743</v>
      </c>
      <c r="H9" s="5">
        <v>44744</v>
      </c>
      <c r="I9" s="7">
        <f t="shared" si="6"/>
        <v>44745</v>
      </c>
      <c r="J9" s="3">
        <f t="shared" si="6"/>
        <v>44746</v>
      </c>
      <c r="K9" s="3">
        <f t="shared" si="6"/>
        <v>44747</v>
      </c>
      <c r="L9" s="3">
        <f t="shared" si="6"/>
        <v>44748</v>
      </c>
      <c r="M9" s="3">
        <f t="shared" si="6"/>
        <v>44749</v>
      </c>
      <c r="N9" s="3">
        <f t="shared" si="6"/>
        <v>44750</v>
      </c>
      <c r="O9" s="3">
        <f t="shared" si="6"/>
        <v>44751</v>
      </c>
      <c r="P9" s="7">
        <f t="shared" si="6"/>
        <v>44752</v>
      </c>
      <c r="Q9" s="3">
        <f t="shared" si="6"/>
        <v>44753</v>
      </c>
      <c r="R9" s="3">
        <f t="shared" si="6"/>
        <v>44754</v>
      </c>
      <c r="S9" s="3">
        <f t="shared" si="6"/>
        <v>44755</v>
      </c>
      <c r="T9" s="3">
        <f t="shared" si="6"/>
        <v>44756</v>
      </c>
      <c r="U9" s="3">
        <f t="shared" si="6"/>
        <v>44757</v>
      </c>
      <c r="V9" s="3">
        <f t="shared" si="6"/>
        <v>44758</v>
      </c>
      <c r="W9" s="7">
        <f t="shared" si="6"/>
        <v>44759</v>
      </c>
      <c r="X9" s="3">
        <f t="shared" si="6"/>
        <v>44760</v>
      </c>
      <c r="Y9" s="3">
        <f t="shared" si="6"/>
        <v>44761</v>
      </c>
      <c r="Z9" s="3">
        <f t="shared" si="6"/>
        <v>44762</v>
      </c>
      <c r="AA9" s="3">
        <f t="shared" si="6"/>
        <v>44763</v>
      </c>
      <c r="AB9" s="3">
        <f t="shared" si="6"/>
        <v>44764</v>
      </c>
      <c r="AC9" s="3">
        <f t="shared" si="6"/>
        <v>44765</v>
      </c>
      <c r="AD9" s="7">
        <f t="shared" si="6"/>
        <v>44766</v>
      </c>
      <c r="AE9" s="3">
        <f t="shared" si="6"/>
        <v>44767</v>
      </c>
      <c r="AF9" s="3">
        <f>AE9+1</f>
        <v>44768</v>
      </c>
      <c r="AG9" s="3">
        <f>AF9+1</f>
        <v>44769</v>
      </c>
      <c r="AH9" s="3">
        <f>AG9+1</f>
        <v>44770</v>
      </c>
      <c r="AI9" s="3">
        <f>AH9+1</f>
        <v>44771</v>
      </c>
      <c r="AJ9" s="3">
        <f>AI9+1</f>
        <v>44772</v>
      </c>
      <c r="AK9" s="7">
        <f>AJ9+1</f>
        <v>44773</v>
      </c>
      <c r="AL9" s="3" t="str">
        <f>""</f>
        <v/>
      </c>
      <c r="AM9" s="3" t="str">
        <f t="shared" si="4"/>
        <v/>
      </c>
      <c r="AN9" s="3" t="str">
        <f t="shared" si="4"/>
        <v/>
      </c>
      <c r="AO9" s="3" t="str">
        <f t="shared" si="4"/>
        <v/>
      </c>
      <c r="AP9" s="3" t="str">
        <f t="shared" si="4"/>
        <v/>
      </c>
      <c r="AQ9" s="3" t="str">
        <f t="shared" si="4"/>
        <v/>
      </c>
    </row>
    <row r="10" spans="1:43">
      <c r="A10" s="1" t="s">
        <v>23</v>
      </c>
      <c r="B10" s="3" t="str">
        <f>""</f>
        <v/>
      </c>
      <c r="C10" s="3">
        <v>44774</v>
      </c>
      <c r="D10" s="3">
        <v>44775</v>
      </c>
      <c r="E10" s="3">
        <v>44776</v>
      </c>
      <c r="F10" s="3">
        <v>44777</v>
      </c>
      <c r="G10" s="3">
        <v>44778</v>
      </c>
      <c r="H10" s="5">
        <v>44779</v>
      </c>
      <c r="I10" s="7">
        <f t="shared" si="6"/>
        <v>44780</v>
      </c>
      <c r="J10" s="3">
        <f t="shared" si="6"/>
        <v>44781</v>
      </c>
      <c r="K10" s="3">
        <f t="shared" si="6"/>
        <v>44782</v>
      </c>
      <c r="L10" s="3">
        <f t="shared" si="6"/>
        <v>44783</v>
      </c>
      <c r="M10" s="3">
        <f t="shared" si="6"/>
        <v>44784</v>
      </c>
      <c r="N10" s="3">
        <f t="shared" si="6"/>
        <v>44785</v>
      </c>
      <c r="O10" s="3">
        <f t="shared" si="6"/>
        <v>44786</v>
      </c>
      <c r="P10" s="7">
        <f t="shared" si="6"/>
        <v>44787</v>
      </c>
      <c r="Q10" s="3">
        <f t="shared" si="6"/>
        <v>44788</v>
      </c>
      <c r="R10" s="3">
        <f t="shared" si="6"/>
        <v>44789</v>
      </c>
      <c r="S10" s="3">
        <f t="shared" si="6"/>
        <v>44790</v>
      </c>
      <c r="T10" s="3">
        <f t="shared" si="6"/>
        <v>44791</v>
      </c>
      <c r="U10" s="3">
        <f t="shared" si="6"/>
        <v>44792</v>
      </c>
      <c r="V10" s="3">
        <f t="shared" si="6"/>
        <v>44793</v>
      </c>
      <c r="W10" s="7">
        <f t="shared" si="6"/>
        <v>44794</v>
      </c>
      <c r="X10" s="3">
        <f t="shared" si="6"/>
        <v>44795</v>
      </c>
      <c r="Y10" s="3">
        <f t="shared" si="6"/>
        <v>44796</v>
      </c>
      <c r="Z10" s="3">
        <f t="shared" si="6"/>
        <v>44797</v>
      </c>
      <c r="AA10" s="3">
        <f t="shared" si="6"/>
        <v>44798</v>
      </c>
      <c r="AB10" s="3">
        <f t="shared" si="6"/>
        <v>44799</v>
      </c>
      <c r="AC10" s="3">
        <f t="shared" si="6"/>
        <v>44800</v>
      </c>
      <c r="AD10" s="7">
        <f t="shared" si="6"/>
        <v>44801</v>
      </c>
      <c r="AE10" s="3">
        <f t="shared" si="6"/>
        <v>44802</v>
      </c>
      <c r="AF10" s="3">
        <f>AE10+1</f>
        <v>44803</v>
      </c>
      <c r="AG10" s="3">
        <f>AF10+1</f>
        <v>44804</v>
      </c>
      <c r="AH10" s="3" t="str">
        <f>""</f>
        <v/>
      </c>
      <c r="AI10" s="3" t="str">
        <f>""</f>
        <v/>
      </c>
      <c r="AJ10" s="3" t="str">
        <f>""</f>
        <v/>
      </c>
      <c r="AK10" s="7" t="str">
        <f>""</f>
        <v/>
      </c>
      <c r="AL10" s="3" t="str">
        <f>""</f>
        <v/>
      </c>
      <c r="AM10" s="3" t="str">
        <f t="shared" si="4"/>
        <v/>
      </c>
      <c r="AN10" s="3" t="str">
        <f t="shared" si="4"/>
        <v/>
      </c>
      <c r="AO10" s="3" t="str">
        <f t="shared" si="4"/>
        <v/>
      </c>
      <c r="AP10" s="3" t="str">
        <f t="shared" si="4"/>
        <v/>
      </c>
      <c r="AQ10" s="3" t="str">
        <f t="shared" si="4"/>
        <v/>
      </c>
    </row>
    <row r="11" spans="1:43">
      <c r="A11" s="1" t="s">
        <v>34</v>
      </c>
      <c r="B11" s="3" t="str">
        <f>""</f>
        <v/>
      </c>
      <c r="C11" s="3" t="str">
        <f>""</f>
        <v/>
      </c>
      <c r="D11" s="3" t="str">
        <f>""</f>
        <v/>
      </c>
      <c r="E11" s="3" t="str">
        <f>""</f>
        <v/>
      </c>
      <c r="F11" s="3">
        <v>44805</v>
      </c>
      <c r="G11" s="3">
        <v>44806</v>
      </c>
      <c r="H11" s="5">
        <v>44807</v>
      </c>
      <c r="I11" s="7">
        <f t="shared" si="6"/>
        <v>44808</v>
      </c>
      <c r="J11" s="3">
        <f t="shared" si="6"/>
        <v>44809</v>
      </c>
      <c r="K11" s="3">
        <f t="shared" si="6"/>
        <v>44810</v>
      </c>
      <c r="L11" s="3">
        <f t="shared" si="6"/>
        <v>44811</v>
      </c>
      <c r="M11" s="3">
        <f t="shared" si="6"/>
        <v>44812</v>
      </c>
      <c r="N11" s="3">
        <f t="shared" si="6"/>
        <v>44813</v>
      </c>
      <c r="O11" s="3">
        <f t="shared" si="6"/>
        <v>44814</v>
      </c>
      <c r="P11" s="7">
        <f t="shared" si="6"/>
        <v>44815</v>
      </c>
      <c r="Q11" s="3">
        <f t="shared" si="6"/>
        <v>44816</v>
      </c>
      <c r="R11" s="3">
        <f t="shared" si="6"/>
        <v>44817</v>
      </c>
      <c r="S11" s="3">
        <f t="shared" si="6"/>
        <v>44818</v>
      </c>
      <c r="T11" s="3">
        <f t="shared" si="6"/>
        <v>44819</v>
      </c>
      <c r="U11" s="3">
        <f t="shared" si="6"/>
        <v>44820</v>
      </c>
      <c r="V11" s="3">
        <f t="shared" si="6"/>
        <v>44821</v>
      </c>
      <c r="W11" s="7">
        <f t="shared" si="6"/>
        <v>44822</v>
      </c>
      <c r="X11" s="3">
        <f t="shared" si="6"/>
        <v>44823</v>
      </c>
      <c r="Y11" s="3">
        <f t="shared" si="6"/>
        <v>44824</v>
      </c>
      <c r="Z11" s="3">
        <f t="shared" si="6"/>
        <v>44825</v>
      </c>
      <c r="AA11" s="3">
        <f t="shared" si="6"/>
        <v>44826</v>
      </c>
      <c r="AB11" s="3">
        <f t="shared" si="6"/>
        <v>44827</v>
      </c>
      <c r="AC11" s="3">
        <f t="shared" si="6"/>
        <v>44828</v>
      </c>
      <c r="AD11" s="7">
        <f t="shared" si="6"/>
        <v>44829</v>
      </c>
      <c r="AE11" s="3">
        <f t="shared" si="6"/>
        <v>44830</v>
      </c>
      <c r="AF11" s="3">
        <f>AE11+1</f>
        <v>44831</v>
      </c>
      <c r="AG11" s="3">
        <f>AF11+1</f>
        <v>44832</v>
      </c>
      <c r="AH11" s="3">
        <f>AG11+1</f>
        <v>44833</v>
      </c>
      <c r="AI11" s="3">
        <f>AH11+1</f>
        <v>44834</v>
      </c>
      <c r="AJ11" s="3" t="str">
        <f>""</f>
        <v/>
      </c>
      <c r="AK11" s="7" t="str">
        <f>""</f>
        <v/>
      </c>
      <c r="AL11" s="3" t="str">
        <f>""</f>
        <v/>
      </c>
      <c r="AM11" s="3" t="str">
        <f t="shared" si="4"/>
        <v/>
      </c>
      <c r="AN11" s="3" t="str">
        <f t="shared" si="4"/>
        <v/>
      </c>
      <c r="AO11" s="3" t="str">
        <f t="shared" si="4"/>
        <v/>
      </c>
      <c r="AP11" s="3" t="str">
        <f t="shared" si="4"/>
        <v/>
      </c>
      <c r="AQ11" s="3" t="str">
        <f t="shared" si="4"/>
        <v/>
      </c>
    </row>
  </sheetData>
  <phoneticPr fontId="2"/>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O43"/>
  <sheetViews>
    <sheetView showGridLines="0" tabSelected="1" view="pageBreakPreview" zoomScale="55" zoomScaleNormal="55" zoomScaleSheetLayoutView="55" workbookViewId="0">
      <selection activeCell="C8" sqref="C8:E9"/>
    </sheetView>
  </sheetViews>
  <sheetFormatPr defaultRowHeight="18.75"/>
  <cols>
    <col min="1" max="1" width="38.75" customWidth="1"/>
    <col min="2" max="2" width="11.25" customWidth="1"/>
    <col min="3" max="9" width="13.25" customWidth="1"/>
    <col min="10" max="10" width="23.875" customWidth="1"/>
    <col min="11" max="11" width="15.875" customWidth="1"/>
    <col min="12" max="12" width="23.625" customWidth="1"/>
    <col min="13" max="13" width="9" customWidth="1"/>
    <col min="14" max="15" width="9" hidden="1" customWidth="1"/>
    <col min="16" max="16384" width="9" customWidth="1"/>
  </cols>
  <sheetData>
    <row r="1" spans="1:15" ht="70.5" customHeight="1">
      <c r="A1" s="8" t="s">
        <v>88</v>
      </c>
      <c r="B1" s="21"/>
      <c r="C1" s="21"/>
      <c r="D1" s="21"/>
      <c r="E1" s="21"/>
      <c r="F1" s="21"/>
      <c r="G1" s="21"/>
      <c r="H1" s="21"/>
      <c r="I1" s="21"/>
      <c r="J1" s="21"/>
      <c r="L1" s="50" t="s">
        <v>65</v>
      </c>
    </row>
    <row r="2" spans="1:15" ht="77.25" customHeight="1">
      <c r="A2" s="9" t="s">
        <v>75</v>
      </c>
      <c r="B2" s="9"/>
      <c r="C2" s="9"/>
      <c r="D2" s="9"/>
      <c r="E2" s="9"/>
      <c r="F2" s="9"/>
      <c r="G2" s="9"/>
      <c r="H2" s="9"/>
      <c r="I2" s="9"/>
      <c r="J2" s="9"/>
      <c r="L2" s="51"/>
    </row>
    <row r="3" spans="1:15" ht="26.25" customHeight="1">
      <c r="A3" s="9"/>
      <c r="B3" s="9"/>
      <c r="C3" s="9"/>
      <c r="D3" s="9"/>
      <c r="E3" s="9"/>
      <c r="F3" s="9"/>
      <c r="G3" s="9"/>
      <c r="H3" s="9"/>
      <c r="I3" s="9"/>
      <c r="J3" s="9"/>
      <c r="L3" s="52"/>
    </row>
    <row r="4" spans="1:15" ht="51" customHeight="1">
      <c r="A4" s="9" t="s">
        <v>36</v>
      </c>
      <c r="B4" s="9"/>
      <c r="C4" s="9"/>
      <c r="D4" s="9"/>
      <c r="E4" s="9"/>
      <c r="F4" s="9"/>
      <c r="G4" s="9"/>
      <c r="H4" s="9"/>
      <c r="I4" s="9"/>
      <c r="J4" s="9"/>
      <c r="L4" s="52"/>
    </row>
    <row r="5" spans="1:15" ht="48" customHeight="1">
      <c r="A5" s="10" t="s">
        <v>48</v>
      </c>
      <c r="B5" s="11"/>
      <c r="C5" s="11"/>
      <c r="D5" s="11"/>
      <c r="E5" s="11"/>
      <c r="F5" s="11"/>
      <c r="G5" s="11"/>
      <c r="H5" s="11"/>
      <c r="I5" s="11"/>
      <c r="J5" s="38" t="s">
        <v>5</v>
      </c>
      <c r="K5" s="46" t="s">
        <v>19</v>
      </c>
      <c r="L5" s="53"/>
    </row>
    <row r="6" spans="1:15" ht="42" customHeight="1">
      <c r="A6" s="11"/>
      <c r="B6" s="11"/>
      <c r="C6" s="27" t="s">
        <v>3</v>
      </c>
      <c r="D6" s="27" t="s">
        <v>12</v>
      </c>
      <c r="E6" s="27" t="s">
        <v>6</v>
      </c>
      <c r="F6" s="27" t="s">
        <v>13</v>
      </c>
      <c r="G6" s="27" t="s">
        <v>1</v>
      </c>
      <c r="H6" s="27" t="s">
        <v>15</v>
      </c>
      <c r="I6" s="27" t="s">
        <v>0</v>
      </c>
      <c r="J6" s="38"/>
      <c r="K6" s="47"/>
      <c r="L6" s="54"/>
    </row>
    <row r="7" spans="1:15" ht="39" customHeight="1">
      <c r="A7" s="11"/>
      <c r="B7" s="11"/>
      <c r="C7" s="28">
        <v>45602</v>
      </c>
      <c r="D7" s="28">
        <f t="shared" ref="D7:I7" si="0">C7+1</f>
        <v>45603</v>
      </c>
      <c r="E7" s="28">
        <f t="shared" si="0"/>
        <v>45604</v>
      </c>
      <c r="F7" s="28">
        <f t="shared" si="0"/>
        <v>45605</v>
      </c>
      <c r="G7" s="28">
        <f t="shared" si="0"/>
        <v>45606</v>
      </c>
      <c r="H7" s="35">
        <f t="shared" si="0"/>
        <v>45607</v>
      </c>
      <c r="I7" s="36">
        <f t="shared" si="0"/>
        <v>45608</v>
      </c>
      <c r="J7" s="39"/>
      <c r="K7" s="48"/>
      <c r="L7" s="55"/>
    </row>
    <row r="8" spans="1:15" ht="48.75" customHeight="1">
      <c r="A8" s="12" t="s">
        <v>63</v>
      </c>
      <c r="B8" s="22"/>
      <c r="C8" s="29"/>
      <c r="D8" s="29"/>
      <c r="E8" s="29"/>
      <c r="F8" s="29"/>
      <c r="G8" s="29"/>
      <c r="H8" s="29"/>
      <c r="I8" s="29"/>
      <c r="J8" s="40" t="str">
        <f>IF(SUM(C9:I9)=0,"回",SUM(C9:I9))</f>
        <v>回</v>
      </c>
      <c r="K8" s="48"/>
      <c r="L8" s="55"/>
      <c r="N8" s="56" t="str">
        <f>IF(AND(COUNTIFS(C8:I8,"〇")&gt;0,SUM(C9:I9)&gt;=100),"〇","×")</f>
        <v>×</v>
      </c>
      <c r="O8" t="str">
        <f>IF(N8="〇",J8,"")</f>
        <v/>
      </c>
    </row>
    <row r="9" spans="1:15" ht="48.75" customHeight="1">
      <c r="A9" s="13" t="s">
        <v>14</v>
      </c>
      <c r="B9" s="23"/>
      <c r="C9" s="29"/>
      <c r="D9" s="29"/>
      <c r="E9" s="29"/>
      <c r="F9" s="29"/>
      <c r="G9" s="29"/>
      <c r="H9" s="29"/>
      <c r="I9" s="29"/>
      <c r="J9" s="41"/>
      <c r="K9" s="48"/>
      <c r="L9" s="55"/>
    </row>
    <row r="10" spans="1:15" ht="39" customHeight="1">
      <c r="A10" s="14"/>
      <c r="B10" s="24"/>
      <c r="C10" s="28">
        <f>I7+1</f>
        <v>45609</v>
      </c>
      <c r="D10" s="28">
        <f t="shared" ref="D10:I10" si="1">C10+1</f>
        <v>45610</v>
      </c>
      <c r="E10" s="28">
        <f t="shared" si="1"/>
        <v>45611</v>
      </c>
      <c r="F10" s="28">
        <f t="shared" si="1"/>
        <v>45612</v>
      </c>
      <c r="G10" s="28">
        <f t="shared" si="1"/>
        <v>45613</v>
      </c>
      <c r="H10" s="35">
        <f t="shared" si="1"/>
        <v>45614</v>
      </c>
      <c r="I10" s="36">
        <f t="shared" si="1"/>
        <v>45615</v>
      </c>
      <c r="J10" s="39"/>
      <c r="K10" s="48"/>
      <c r="L10" s="55"/>
    </row>
    <row r="11" spans="1:15" ht="48.75" customHeight="1">
      <c r="A11" s="12" t="s">
        <v>63</v>
      </c>
      <c r="B11" s="22"/>
      <c r="C11" s="29"/>
      <c r="D11" s="29"/>
      <c r="E11" s="29"/>
      <c r="F11" s="29"/>
      <c r="G11" s="29"/>
      <c r="H11" s="29"/>
      <c r="I11" s="29"/>
      <c r="J11" s="42" t="str">
        <f>IF(SUM(C12:I12)=0,"回",SUM(C12:I12))</f>
        <v>回</v>
      </c>
      <c r="K11" s="48"/>
      <c r="L11" s="55"/>
      <c r="N11" s="56" t="str">
        <f>IF(AND(COUNTIFS(C11:I11,"〇")&gt;0,SUM(C12:I12)&gt;=100),"〇","×")</f>
        <v>×</v>
      </c>
      <c r="O11" t="str">
        <f>IF(N11="〇",J11,"")</f>
        <v/>
      </c>
    </row>
    <row r="12" spans="1:15" ht="48.75" customHeight="1">
      <c r="A12" s="13" t="s">
        <v>14</v>
      </c>
      <c r="B12" s="23"/>
      <c r="C12" s="29"/>
      <c r="D12" s="29"/>
      <c r="E12" s="29"/>
      <c r="F12" s="29"/>
      <c r="G12" s="29"/>
      <c r="H12" s="29"/>
      <c r="I12" s="29"/>
      <c r="J12" s="43"/>
      <c r="K12" s="48"/>
      <c r="L12" s="55"/>
    </row>
    <row r="13" spans="1:15" ht="39" customHeight="1">
      <c r="A13" s="14"/>
      <c r="B13" s="24"/>
      <c r="C13" s="28">
        <f>I10+1</f>
        <v>45616</v>
      </c>
      <c r="D13" s="28">
        <f t="shared" ref="D13:I13" si="2">C13+1</f>
        <v>45617</v>
      </c>
      <c r="E13" s="28">
        <f t="shared" si="2"/>
        <v>45618</v>
      </c>
      <c r="F13" s="28">
        <f t="shared" si="2"/>
        <v>45619</v>
      </c>
      <c r="G13" s="28">
        <f t="shared" si="2"/>
        <v>45620</v>
      </c>
      <c r="H13" s="35">
        <f t="shared" si="2"/>
        <v>45621</v>
      </c>
      <c r="I13" s="36">
        <f t="shared" si="2"/>
        <v>45622</v>
      </c>
      <c r="J13" s="39"/>
      <c r="K13" s="48"/>
      <c r="L13" s="55"/>
    </row>
    <row r="14" spans="1:15" ht="48.75" customHeight="1">
      <c r="A14" s="12" t="s">
        <v>63</v>
      </c>
      <c r="B14" s="22"/>
      <c r="C14" s="29"/>
      <c r="D14" s="29"/>
      <c r="E14" s="29"/>
      <c r="F14" s="29"/>
      <c r="G14" s="29"/>
      <c r="H14" s="29"/>
      <c r="I14" s="29"/>
      <c r="J14" s="42" t="str">
        <f>IF(SUM(C15:I15)=0,"回",SUM(C15:I15))</f>
        <v>回</v>
      </c>
      <c r="K14" s="48"/>
      <c r="L14" s="55"/>
      <c r="N14" s="56" t="str">
        <f>IF(AND(COUNTIFS(C14:I14,"〇")&gt;0,SUM(C15:I15)&gt;=100),"〇","×")</f>
        <v>×</v>
      </c>
      <c r="O14" t="str">
        <f>IF(N14="〇",J14,"")</f>
        <v/>
      </c>
    </row>
    <row r="15" spans="1:15" ht="48.75" customHeight="1">
      <c r="A15" s="13" t="s">
        <v>14</v>
      </c>
      <c r="B15" s="23"/>
      <c r="C15" s="29"/>
      <c r="D15" s="29"/>
      <c r="E15" s="29"/>
      <c r="F15" s="29"/>
      <c r="G15" s="29"/>
      <c r="H15" s="29"/>
      <c r="I15" s="29"/>
      <c r="J15" s="43"/>
      <c r="K15" s="48"/>
      <c r="L15" s="55"/>
    </row>
    <row r="16" spans="1:15" ht="39" customHeight="1">
      <c r="A16" s="14"/>
      <c r="B16" s="24"/>
      <c r="C16" s="28">
        <f>I13+1</f>
        <v>45623</v>
      </c>
      <c r="D16" s="28">
        <f t="shared" ref="D16:I16" si="3">C16+1</f>
        <v>45624</v>
      </c>
      <c r="E16" s="28">
        <f t="shared" si="3"/>
        <v>45625</v>
      </c>
      <c r="F16" s="28">
        <f t="shared" si="3"/>
        <v>45626</v>
      </c>
      <c r="G16" s="28">
        <f t="shared" si="3"/>
        <v>45627</v>
      </c>
      <c r="H16" s="35">
        <f t="shared" si="3"/>
        <v>45628</v>
      </c>
      <c r="I16" s="36">
        <f t="shared" si="3"/>
        <v>45629</v>
      </c>
      <c r="J16" s="39"/>
      <c r="K16" s="48"/>
      <c r="L16" s="55"/>
    </row>
    <row r="17" spans="1:15" ht="48.75" customHeight="1">
      <c r="A17" s="12" t="s">
        <v>63</v>
      </c>
      <c r="B17" s="22"/>
      <c r="C17" s="29"/>
      <c r="D17" s="29"/>
      <c r="E17" s="29"/>
      <c r="F17" s="29"/>
      <c r="G17" s="29"/>
      <c r="H17" s="29"/>
      <c r="I17" s="29"/>
      <c r="J17" s="42" t="str">
        <f>IF(SUM(C18:I18)=0,"回",SUM(C18:I18))</f>
        <v>回</v>
      </c>
      <c r="K17" s="48"/>
      <c r="L17" s="55"/>
      <c r="N17" s="56" t="str">
        <f>IF(AND(COUNTIFS(C17:I17,"〇")&gt;0,SUM(C18:I18)&gt;=100),"〇","×")</f>
        <v>×</v>
      </c>
      <c r="O17" t="str">
        <f>IF(N17="〇",J17,"")</f>
        <v/>
      </c>
    </row>
    <row r="18" spans="1:15" ht="48.75" customHeight="1">
      <c r="A18" s="13" t="s">
        <v>14</v>
      </c>
      <c r="B18" s="23"/>
      <c r="C18" s="29"/>
      <c r="D18" s="29"/>
      <c r="E18" s="29"/>
      <c r="F18" s="29"/>
      <c r="G18" s="29"/>
      <c r="H18" s="29"/>
      <c r="I18" s="29"/>
      <c r="J18" s="43"/>
      <c r="K18" s="48"/>
      <c r="L18" s="55"/>
    </row>
    <row r="19" spans="1:15" ht="39" customHeight="1">
      <c r="A19" s="14"/>
      <c r="B19" s="24"/>
      <c r="C19" s="28">
        <f>I16+1</f>
        <v>45630</v>
      </c>
      <c r="D19" s="28">
        <f t="shared" ref="D19:I19" si="4">C19+1</f>
        <v>45631</v>
      </c>
      <c r="E19" s="28">
        <f t="shared" si="4"/>
        <v>45632</v>
      </c>
      <c r="F19" s="28">
        <f t="shared" si="4"/>
        <v>45633</v>
      </c>
      <c r="G19" s="28">
        <f t="shared" si="4"/>
        <v>45634</v>
      </c>
      <c r="H19" s="35">
        <f t="shared" si="4"/>
        <v>45635</v>
      </c>
      <c r="I19" s="36">
        <f t="shared" si="4"/>
        <v>45636</v>
      </c>
      <c r="J19" s="39"/>
      <c r="K19" s="48"/>
      <c r="L19" s="55"/>
    </row>
    <row r="20" spans="1:15" ht="48.75" customHeight="1">
      <c r="A20" s="12" t="s">
        <v>63</v>
      </c>
      <c r="B20" s="22"/>
      <c r="C20" s="29"/>
      <c r="D20" s="29"/>
      <c r="E20" s="29"/>
      <c r="F20" s="29"/>
      <c r="G20" s="29"/>
      <c r="H20" s="29"/>
      <c r="I20" s="29"/>
      <c r="J20" s="42" t="str">
        <f>IF(SUM(C21:I21)=0,"回",SUM(C21:I21))</f>
        <v>回</v>
      </c>
      <c r="K20" s="48"/>
      <c r="L20" s="55"/>
      <c r="N20" s="56" t="str">
        <f>IF(AND(COUNTIFS(C20:I20,"〇")&gt;0,SUM(C21:I21)&gt;=100),"〇","×")</f>
        <v>×</v>
      </c>
      <c r="O20" t="str">
        <f>IF(N20="〇",J20,"")</f>
        <v/>
      </c>
    </row>
    <row r="21" spans="1:15" ht="48.75" customHeight="1">
      <c r="A21" s="13" t="s">
        <v>14</v>
      </c>
      <c r="B21" s="23"/>
      <c r="C21" s="29"/>
      <c r="D21" s="29"/>
      <c r="E21" s="29"/>
      <c r="F21" s="29"/>
      <c r="G21" s="29"/>
      <c r="H21" s="29"/>
      <c r="I21" s="29"/>
      <c r="J21" s="43"/>
      <c r="K21" s="48"/>
      <c r="L21" s="55"/>
    </row>
    <row r="22" spans="1:15" ht="39" customHeight="1">
      <c r="A22" s="14"/>
      <c r="B22" s="24"/>
      <c r="C22" s="28">
        <f>I19+1</f>
        <v>45637</v>
      </c>
      <c r="D22" s="28">
        <f t="shared" ref="D22:I22" si="5">C22+1</f>
        <v>45638</v>
      </c>
      <c r="E22" s="28">
        <f t="shared" si="5"/>
        <v>45639</v>
      </c>
      <c r="F22" s="28">
        <f t="shared" si="5"/>
        <v>45640</v>
      </c>
      <c r="G22" s="28">
        <f t="shared" si="5"/>
        <v>45641</v>
      </c>
      <c r="H22" s="35">
        <f t="shared" si="5"/>
        <v>45642</v>
      </c>
      <c r="I22" s="36">
        <f t="shared" si="5"/>
        <v>45643</v>
      </c>
      <c r="J22" s="39"/>
      <c r="K22" s="48"/>
      <c r="L22" s="55"/>
    </row>
    <row r="23" spans="1:15" ht="48.75" customHeight="1">
      <c r="A23" s="12" t="s">
        <v>63</v>
      </c>
      <c r="B23" s="22"/>
      <c r="C23" s="29"/>
      <c r="D23" s="29"/>
      <c r="E23" s="29"/>
      <c r="F23" s="29"/>
      <c r="G23" s="29"/>
      <c r="H23" s="29"/>
      <c r="I23" s="29"/>
      <c r="J23" s="42" t="str">
        <f>IF(SUM(C24:I24)=0,"回",SUM(C24:I24))</f>
        <v>回</v>
      </c>
      <c r="K23" s="48"/>
      <c r="L23" s="55"/>
      <c r="N23" s="56" t="str">
        <f>IF(AND(COUNTIFS(C23:I23,"〇")&gt;0,SUM(C24:I24)&gt;=100),"〇","×")</f>
        <v>×</v>
      </c>
      <c r="O23" t="str">
        <f>IF(N23="〇",J23,"")</f>
        <v/>
      </c>
    </row>
    <row r="24" spans="1:15" ht="48.75" customHeight="1">
      <c r="A24" s="13" t="s">
        <v>14</v>
      </c>
      <c r="B24" s="23"/>
      <c r="C24" s="29"/>
      <c r="D24" s="29"/>
      <c r="E24" s="29"/>
      <c r="F24" s="29"/>
      <c r="G24" s="29"/>
      <c r="H24" s="29"/>
      <c r="I24" s="29"/>
      <c r="J24" s="43"/>
      <c r="K24" s="48"/>
      <c r="L24" s="55"/>
    </row>
    <row r="25" spans="1:15" ht="39" customHeight="1">
      <c r="A25" s="14"/>
      <c r="B25" s="24"/>
      <c r="C25" s="28">
        <f>I22+1</f>
        <v>45644</v>
      </c>
      <c r="D25" s="28">
        <f t="shared" ref="D25:I25" si="6">C25+1</f>
        <v>45645</v>
      </c>
      <c r="E25" s="28">
        <f t="shared" si="6"/>
        <v>45646</v>
      </c>
      <c r="F25" s="28">
        <f t="shared" si="6"/>
        <v>45647</v>
      </c>
      <c r="G25" s="28">
        <f t="shared" si="6"/>
        <v>45648</v>
      </c>
      <c r="H25" s="35">
        <f t="shared" si="6"/>
        <v>45649</v>
      </c>
      <c r="I25" s="36">
        <f t="shared" si="6"/>
        <v>45650</v>
      </c>
      <c r="J25" s="39"/>
      <c r="K25" s="48"/>
      <c r="L25" s="55"/>
    </row>
    <row r="26" spans="1:15" ht="48.75" customHeight="1">
      <c r="A26" s="12" t="s">
        <v>63</v>
      </c>
      <c r="B26" s="22"/>
      <c r="C26" s="29"/>
      <c r="D26" s="29"/>
      <c r="E26" s="29"/>
      <c r="F26" s="29"/>
      <c r="G26" s="29"/>
      <c r="H26" s="29"/>
      <c r="I26" s="29"/>
      <c r="J26" s="42" t="str">
        <f>IF(SUM(C27:I27)=0,"回",SUM(C27:I27))</f>
        <v>回</v>
      </c>
      <c r="K26" s="48"/>
      <c r="L26" s="55"/>
      <c r="N26" s="56" t="str">
        <f>IF(AND(COUNTIFS(C26:I26,"〇")&gt;0,SUM(C27:I27)&gt;=100),"〇","×")</f>
        <v>×</v>
      </c>
      <c r="O26" t="str">
        <f>IF(N26="〇",J26,"")</f>
        <v/>
      </c>
    </row>
    <row r="27" spans="1:15" ht="48.75" customHeight="1">
      <c r="A27" s="13" t="s">
        <v>14</v>
      </c>
      <c r="B27" s="23"/>
      <c r="C27" s="29"/>
      <c r="D27" s="29"/>
      <c r="E27" s="29"/>
      <c r="F27" s="29"/>
      <c r="G27" s="29"/>
      <c r="H27" s="29"/>
      <c r="I27" s="29"/>
      <c r="J27" s="43"/>
      <c r="K27" s="48"/>
      <c r="L27" s="55"/>
    </row>
    <row r="28" spans="1:15" ht="39" customHeight="1">
      <c r="A28" s="14"/>
      <c r="B28" s="24"/>
      <c r="C28" s="28">
        <f>I25+1</f>
        <v>45651</v>
      </c>
      <c r="D28" s="28">
        <f t="shared" ref="D28:I28" si="7">C28+1</f>
        <v>45652</v>
      </c>
      <c r="E28" s="28">
        <f t="shared" si="7"/>
        <v>45653</v>
      </c>
      <c r="F28" s="28">
        <f t="shared" si="7"/>
        <v>45654</v>
      </c>
      <c r="G28" s="28">
        <f t="shared" si="7"/>
        <v>45655</v>
      </c>
      <c r="H28" s="35">
        <f t="shared" si="7"/>
        <v>45656</v>
      </c>
      <c r="I28" s="36">
        <f t="shared" si="7"/>
        <v>45657</v>
      </c>
      <c r="J28" s="39"/>
      <c r="K28" s="48"/>
      <c r="L28" s="55"/>
    </row>
    <row r="29" spans="1:15" ht="48.75" customHeight="1">
      <c r="A29" s="15" t="s">
        <v>63</v>
      </c>
      <c r="B29" s="15"/>
      <c r="C29" s="29"/>
      <c r="D29" s="29"/>
      <c r="E29" s="29"/>
      <c r="F29" s="29"/>
      <c r="G29" s="29"/>
      <c r="H29" s="29"/>
      <c r="I29" s="29"/>
      <c r="J29" s="42" t="str">
        <f>IF(SUM(C30:I30)=0,"回",SUM(C30:I30))</f>
        <v>回</v>
      </c>
      <c r="K29" s="48"/>
      <c r="L29" s="55"/>
      <c r="N29" s="56" t="str">
        <f>IF(AND(COUNTIFS(C29:I29,"〇")&gt;0,SUM(C30:I30)&gt;=100),"〇","×")</f>
        <v>×</v>
      </c>
      <c r="O29" t="str">
        <f>IF(N29="〇",J29,"")</f>
        <v/>
      </c>
    </row>
    <row r="30" spans="1:15" ht="48.75" customHeight="1">
      <c r="A30" s="16" t="s">
        <v>14</v>
      </c>
      <c r="B30" s="16"/>
      <c r="C30" s="29"/>
      <c r="D30" s="29"/>
      <c r="E30" s="29"/>
      <c r="F30" s="29"/>
      <c r="G30" s="29"/>
      <c r="H30" s="29"/>
      <c r="I30" s="29"/>
      <c r="J30" s="43"/>
      <c r="K30" s="48"/>
      <c r="L30" s="55"/>
    </row>
    <row r="31" spans="1:15" ht="39" hidden="1" customHeight="1">
      <c r="A31" s="14"/>
      <c r="B31" s="24"/>
      <c r="C31" s="28">
        <f>I28+1</f>
        <v>45658</v>
      </c>
      <c r="D31" s="28">
        <f t="shared" ref="D31:I31" si="8">C31+1</f>
        <v>45659</v>
      </c>
      <c r="E31" s="28">
        <f t="shared" si="8"/>
        <v>45660</v>
      </c>
      <c r="F31" s="28">
        <f t="shared" si="8"/>
        <v>45661</v>
      </c>
      <c r="G31" s="28">
        <f t="shared" si="8"/>
        <v>45662</v>
      </c>
      <c r="H31" s="35">
        <f t="shared" si="8"/>
        <v>45663</v>
      </c>
      <c r="I31" s="36">
        <f t="shared" si="8"/>
        <v>45664</v>
      </c>
      <c r="J31" s="39"/>
      <c r="K31" s="48"/>
      <c r="L31" s="55"/>
    </row>
    <row r="32" spans="1:15" ht="48.75" hidden="1" customHeight="1">
      <c r="A32" s="15" t="s">
        <v>63</v>
      </c>
      <c r="B32" s="15"/>
      <c r="C32" s="29"/>
      <c r="D32" s="29"/>
      <c r="E32" s="29"/>
      <c r="F32" s="29"/>
      <c r="G32" s="29"/>
      <c r="H32" s="29"/>
      <c r="I32" s="29"/>
      <c r="J32" s="42" t="str">
        <f>IF(SUM(C33:I33)=0,"回",SUM(C33:I33))</f>
        <v>回</v>
      </c>
      <c r="K32" s="48"/>
      <c r="L32" s="55"/>
      <c r="N32" s="56" t="str">
        <f>IF(AND(COUNTIFS(C32:I32,"〇")&gt;0,SUM(C33:I33)&gt;=100),"〇","×")</f>
        <v>×</v>
      </c>
      <c r="O32" t="str">
        <f>IF(N32="〇",J32,"")</f>
        <v/>
      </c>
    </row>
    <row r="33" spans="1:12" ht="48.75" hidden="1" customHeight="1">
      <c r="A33" s="16" t="s">
        <v>14</v>
      </c>
      <c r="B33" s="16"/>
      <c r="C33" s="29"/>
      <c r="D33" s="29"/>
      <c r="E33" s="29"/>
      <c r="F33" s="29"/>
      <c r="G33" s="29"/>
      <c r="H33" s="29"/>
      <c r="I33" s="29"/>
      <c r="J33" s="43"/>
      <c r="K33" s="48"/>
      <c r="L33" s="55"/>
    </row>
    <row r="34" spans="1:12" ht="36.75" customHeight="1">
      <c r="A34" s="17"/>
      <c r="B34" s="25"/>
      <c r="C34" s="25"/>
      <c r="D34" s="25"/>
      <c r="E34" s="25"/>
      <c r="F34" s="25"/>
      <c r="G34" s="25"/>
      <c r="H34" s="25"/>
      <c r="I34" s="25"/>
      <c r="J34" s="25"/>
      <c r="K34" s="49"/>
      <c r="L34" s="49"/>
    </row>
    <row r="35" spans="1:12" ht="70.5" customHeight="1">
      <c r="A35" s="11"/>
      <c r="B35" s="11"/>
      <c r="C35" s="11"/>
      <c r="E35" s="33" t="s">
        <v>50</v>
      </c>
      <c r="F35" s="34"/>
      <c r="G35" s="34"/>
      <c r="H35" s="34"/>
      <c r="I35" s="37"/>
      <c r="J35" s="44" t="str">
        <f>IF(SUM(J32,J29,J26,J23,J20,J17,J14,J11,J8)=0,"回",SUM(J32,J29,J26,J23,J20,J17,J14,J11,J8))</f>
        <v>回</v>
      </c>
      <c r="K35" s="11"/>
    </row>
    <row r="36" spans="1:12" ht="30.75" customHeight="1">
      <c r="A36" s="18"/>
      <c r="B36" s="26"/>
    </row>
    <row r="37" spans="1:12" ht="68.25" customHeight="1">
      <c r="A37" s="18"/>
      <c r="B37" s="18"/>
      <c r="C37" s="30" t="s">
        <v>25</v>
      </c>
      <c r="I37" s="30"/>
      <c r="J37" s="45"/>
    </row>
    <row r="38" spans="1:12" ht="32.25" customHeight="1">
      <c r="A38" s="18"/>
      <c r="B38" s="18"/>
      <c r="C38" s="31"/>
      <c r="D38" s="31"/>
      <c r="E38" s="31"/>
      <c r="F38" s="31"/>
      <c r="G38" s="31"/>
      <c r="H38" s="31"/>
      <c r="I38" s="31"/>
      <c r="J38" s="31"/>
      <c r="K38" s="31"/>
      <c r="L38" s="31"/>
    </row>
    <row r="39" spans="1:12" ht="68.25" customHeight="1">
      <c r="A39" s="18"/>
      <c r="B39" s="18"/>
      <c r="C39" s="30"/>
      <c r="D39" s="32" t="str">
        <f>IF(B1="","",B1)</f>
        <v/>
      </c>
      <c r="E39" s="32"/>
      <c r="F39" s="32"/>
      <c r="G39" s="32"/>
      <c r="H39" s="32"/>
      <c r="I39" s="32"/>
      <c r="J39" s="32"/>
      <c r="K39" s="32"/>
      <c r="L39" s="32"/>
    </row>
    <row r="42" spans="1:12" ht="30">
      <c r="A42" s="19" t="s">
        <v>72</v>
      </c>
    </row>
    <row r="43" spans="1:12" ht="30">
      <c r="A43" s="20" t="s">
        <v>73</v>
      </c>
    </row>
  </sheetData>
  <sheetProtection sheet="1" objects="1" scenarios="1"/>
  <mergeCells count="68">
    <mergeCell ref="B1:J1"/>
    <mergeCell ref="K7:L7"/>
    <mergeCell ref="A8:B8"/>
    <mergeCell ref="K8:L8"/>
    <mergeCell ref="A9:B9"/>
    <mergeCell ref="K9:L9"/>
    <mergeCell ref="A10:B10"/>
    <mergeCell ref="K10:L10"/>
    <mergeCell ref="A11:B11"/>
    <mergeCell ref="K11:L11"/>
    <mergeCell ref="A12:B12"/>
    <mergeCell ref="K12:L12"/>
    <mergeCell ref="A13:B13"/>
    <mergeCell ref="K13:L13"/>
    <mergeCell ref="A14:B14"/>
    <mergeCell ref="K14:L14"/>
    <mergeCell ref="A15:B15"/>
    <mergeCell ref="K15:L15"/>
    <mergeCell ref="A16:B16"/>
    <mergeCell ref="K16:L16"/>
    <mergeCell ref="A17:B17"/>
    <mergeCell ref="K17:L17"/>
    <mergeCell ref="A18:B18"/>
    <mergeCell ref="K18:L18"/>
    <mergeCell ref="A19:B19"/>
    <mergeCell ref="K19:L19"/>
    <mergeCell ref="A20:B20"/>
    <mergeCell ref="K20:L20"/>
    <mergeCell ref="A21:B21"/>
    <mergeCell ref="K21:L21"/>
    <mergeCell ref="A22:B22"/>
    <mergeCell ref="K22:L22"/>
    <mergeCell ref="A23:B23"/>
    <mergeCell ref="K23:L23"/>
    <mergeCell ref="A24:B24"/>
    <mergeCell ref="K24:L24"/>
    <mergeCell ref="A25:B25"/>
    <mergeCell ref="K25:L25"/>
    <mergeCell ref="A26:B26"/>
    <mergeCell ref="K26:L26"/>
    <mergeCell ref="A27:B27"/>
    <mergeCell ref="K27:L27"/>
    <mergeCell ref="A28:B28"/>
    <mergeCell ref="K28:L28"/>
    <mergeCell ref="A29:B29"/>
    <mergeCell ref="K29:L29"/>
    <mergeCell ref="A30:B30"/>
    <mergeCell ref="K30:L30"/>
    <mergeCell ref="A31:B31"/>
    <mergeCell ref="K31:L31"/>
    <mergeCell ref="A32:B32"/>
    <mergeCell ref="K32:L32"/>
    <mergeCell ref="A33:B33"/>
    <mergeCell ref="K33:L33"/>
    <mergeCell ref="E35:I35"/>
    <mergeCell ref="C38:L38"/>
    <mergeCell ref="D39:L39"/>
    <mergeCell ref="J5:J6"/>
    <mergeCell ref="K5:L6"/>
    <mergeCell ref="J8:J9"/>
    <mergeCell ref="J11:J12"/>
    <mergeCell ref="J14:J15"/>
    <mergeCell ref="J17:J18"/>
    <mergeCell ref="J20:J21"/>
    <mergeCell ref="J23:J24"/>
    <mergeCell ref="J26:J27"/>
    <mergeCell ref="J29:J30"/>
    <mergeCell ref="J32:J33"/>
  </mergeCells>
  <phoneticPr fontId="2"/>
  <conditionalFormatting sqref="C8:I9 C11:I12 C14:I15 C17:I18 C20:I21 C23:I24 C26:I27 C29:I30 C32:I33">
    <cfRule type="containsBlanks" dxfId="9" priority="2">
      <formula>LEN(TRIM(C8))=0</formula>
    </cfRule>
  </conditionalFormatting>
  <conditionalFormatting sqref="B1:J1">
    <cfRule type="containsBlanks" dxfId="8" priority="1">
      <formula>LEN(TRIM(B1))=0</formula>
    </cfRule>
  </conditionalFormatting>
  <dataValidations count="3">
    <dataValidation type="list" allowBlank="1" showDropDown="0" showInputMessage="1" showErrorMessage="1" sqref="C8:I8 C11:I11 C14:I14 C17:I17 C20:I20 C23:I23 C26:I26 C29:I29 C32:I32">
      <formula1>"〇"</formula1>
    </dataValidation>
    <dataValidation imeMode="hiragana" allowBlank="1" showDropDown="0" showInputMessage="1" showErrorMessage="1" sqref="B1:J1"/>
    <dataValidation imeMode="halfAlpha" allowBlank="1" showDropDown="0" showInputMessage="1" showErrorMessage="1" sqref="C9:I9 C12:I12 C15:I15 C18:I18 C21:I21 C24:I24 C27:I27 C30:I30 C33:I33"/>
  </dataValidations>
  <pageMargins left="0.70866141732283472" right="0.70866141732283472" top="0.74803149606299213" bottom="0.74803149606299213" header="0.31496062992125984" footer="0.31496062992125984"/>
  <pageSetup paperSize="9" scale="37" fitToWidth="1" fitToHeight="0" orientation="portrait"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O54"/>
  <sheetViews>
    <sheetView showGridLines="0" view="pageBreakPreview" topLeftCell="A13" zoomScale="40" zoomScaleNormal="40" zoomScaleSheetLayoutView="40" workbookViewId="0">
      <selection activeCell="F32" sqref="F32:H32"/>
    </sheetView>
  </sheetViews>
  <sheetFormatPr defaultRowHeight="18.75"/>
  <cols>
    <col min="1" max="1" width="31.125" customWidth="1"/>
    <col min="2" max="8" width="11.25" customWidth="1"/>
    <col min="9" max="9" width="13.75" customWidth="1"/>
    <col min="10" max="10" width="15" customWidth="1"/>
    <col min="11" max="11" width="14.125" customWidth="1"/>
    <col min="12" max="13" width="15.875" customWidth="1"/>
    <col min="14" max="14" width="26.625" customWidth="1"/>
    <col min="15" max="16384" width="9" customWidth="1"/>
  </cols>
  <sheetData>
    <row r="1" spans="1:14" ht="35.25" customHeight="1">
      <c r="A1" s="57"/>
      <c r="B1" s="57"/>
      <c r="C1" s="57"/>
      <c r="D1" s="57"/>
      <c r="E1" s="57"/>
      <c r="F1" s="57"/>
      <c r="G1" s="57"/>
      <c r="H1" s="57"/>
      <c r="I1" s="57"/>
      <c r="J1" s="9"/>
      <c r="K1" s="9"/>
      <c r="L1" s="57"/>
      <c r="M1" s="57"/>
      <c r="N1" s="50" t="s">
        <v>55</v>
      </c>
    </row>
    <row r="2" spans="1:14" ht="46.5" customHeight="1">
      <c r="A2" s="57"/>
      <c r="B2" s="57"/>
      <c r="C2" s="57"/>
      <c r="D2" s="57"/>
      <c r="E2" s="57"/>
      <c r="F2" s="57"/>
      <c r="G2" s="57"/>
      <c r="H2" s="57"/>
      <c r="I2" s="57"/>
      <c r="J2" s="9"/>
      <c r="K2" s="57"/>
      <c r="L2" s="117">
        <v>0</v>
      </c>
      <c r="M2" s="117"/>
      <c r="N2" s="117"/>
    </row>
    <row r="3" spans="1:14" ht="45" customHeight="1">
      <c r="A3" s="58" t="s">
        <v>66</v>
      </c>
      <c r="B3" s="58"/>
      <c r="C3" s="57"/>
      <c r="D3" s="57"/>
      <c r="E3" s="57"/>
      <c r="F3" s="57"/>
      <c r="G3" s="57"/>
      <c r="H3" s="57"/>
      <c r="I3" s="57"/>
      <c r="J3" s="9"/>
      <c r="K3" s="57"/>
      <c r="L3" s="57"/>
      <c r="M3" s="57"/>
      <c r="N3" s="57"/>
    </row>
    <row r="4" spans="1:14" ht="31.5" customHeight="1">
      <c r="A4" s="57"/>
      <c r="B4" s="57"/>
      <c r="C4" s="57"/>
      <c r="D4" s="57"/>
      <c r="E4" s="57"/>
      <c r="F4" s="57"/>
      <c r="G4" s="57"/>
      <c r="H4" s="57"/>
      <c r="I4" s="57"/>
      <c r="J4" s="57"/>
      <c r="K4" s="57"/>
      <c r="L4" s="57"/>
      <c r="M4" s="57"/>
      <c r="N4" s="57"/>
    </row>
    <row r="5" spans="1:14" ht="39.75" customHeight="1">
      <c r="A5" s="57"/>
      <c r="B5" s="57"/>
      <c r="C5" s="57"/>
      <c r="D5" s="57"/>
      <c r="E5" s="57"/>
      <c r="F5" s="57"/>
      <c r="G5" s="57"/>
      <c r="H5" s="57"/>
      <c r="I5" s="102" t="s">
        <v>74</v>
      </c>
      <c r="J5" s="1"/>
      <c r="K5" s="114" t="str">
        <f>IF('様式２　実績報告'!B1="","",'様式２　実績報告'!B1)</f>
        <v/>
      </c>
      <c r="L5" s="114"/>
      <c r="M5" s="114"/>
      <c r="N5" s="114"/>
    </row>
    <row r="6" spans="1:14" ht="39.75" customHeight="1">
      <c r="A6" s="57"/>
      <c r="B6" s="57"/>
      <c r="C6" s="57"/>
      <c r="D6" s="57"/>
      <c r="E6" s="57"/>
      <c r="F6" s="57"/>
      <c r="G6" s="57"/>
      <c r="H6" s="57"/>
      <c r="I6" s="102" t="s">
        <v>69</v>
      </c>
      <c r="J6" s="1"/>
      <c r="K6" s="115"/>
      <c r="L6" s="115"/>
      <c r="M6" s="115"/>
      <c r="N6" s="115"/>
    </row>
    <row r="7" spans="1:14" ht="39.75" customHeight="1">
      <c r="A7" s="57"/>
      <c r="B7" s="57"/>
      <c r="C7" s="57"/>
      <c r="D7" s="57"/>
      <c r="E7" s="57"/>
      <c r="F7" s="57"/>
      <c r="G7" s="57"/>
      <c r="H7" s="57"/>
      <c r="I7" s="102" t="s">
        <v>22</v>
      </c>
      <c r="J7" s="1"/>
      <c r="K7" s="116"/>
      <c r="L7" s="116"/>
      <c r="M7" s="116"/>
      <c r="N7" s="116"/>
    </row>
    <row r="8" spans="1:14" ht="18.75" customHeight="1">
      <c r="A8" s="57"/>
      <c r="B8" s="57"/>
      <c r="C8" s="57"/>
      <c r="D8" s="57"/>
      <c r="E8" s="57"/>
      <c r="F8" s="57"/>
      <c r="G8" s="57"/>
      <c r="H8" s="57"/>
      <c r="I8" s="57"/>
      <c r="J8" s="57"/>
      <c r="K8" s="57"/>
      <c r="L8" s="57"/>
      <c r="M8" s="57"/>
      <c r="N8" s="57"/>
    </row>
    <row r="9" spans="1:14" ht="18" customHeight="1">
      <c r="A9" s="11"/>
      <c r="B9" s="11"/>
      <c r="C9" s="11"/>
      <c r="D9" s="11"/>
      <c r="E9" s="11"/>
      <c r="F9" s="11"/>
      <c r="G9" s="11"/>
      <c r="H9" s="11"/>
      <c r="I9" s="11"/>
      <c r="J9" s="11"/>
      <c r="K9" s="11"/>
      <c r="L9" s="11"/>
      <c r="M9" s="11"/>
      <c r="N9" s="11"/>
    </row>
    <row r="10" spans="1:14" ht="56.25" customHeight="1">
      <c r="A10" s="59" t="s">
        <v>70</v>
      </c>
      <c r="B10" s="59"/>
      <c r="C10" s="59"/>
      <c r="D10" s="59"/>
      <c r="E10" s="59"/>
      <c r="F10" s="59"/>
      <c r="G10" s="59"/>
      <c r="H10" s="59"/>
      <c r="I10" s="59"/>
      <c r="J10" s="59"/>
      <c r="K10" s="59"/>
      <c r="L10" s="59"/>
      <c r="M10" s="59"/>
      <c r="N10" s="59"/>
    </row>
    <row r="11" spans="1:14" ht="4.5" customHeight="1">
      <c r="A11" s="11"/>
      <c r="B11" s="11"/>
      <c r="C11" s="11"/>
      <c r="D11" s="11"/>
      <c r="E11" s="11"/>
      <c r="F11" s="11"/>
      <c r="G11" s="11"/>
      <c r="H11" s="11"/>
      <c r="I11" s="11"/>
      <c r="J11" s="11"/>
      <c r="K11" s="11"/>
      <c r="L11" s="11"/>
      <c r="M11" s="11"/>
      <c r="N11" s="11"/>
    </row>
    <row r="12" spans="1:14" ht="14.25" customHeight="1">
      <c r="A12" s="11"/>
      <c r="B12" s="11"/>
      <c r="C12" s="11"/>
      <c r="D12" s="11"/>
      <c r="E12" s="11"/>
      <c r="F12" s="11"/>
      <c r="G12" s="11"/>
      <c r="H12" s="11"/>
      <c r="I12" s="11"/>
      <c r="J12" s="11"/>
      <c r="K12" s="11"/>
      <c r="L12" s="11"/>
      <c r="M12" s="11"/>
      <c r="N12" s="11"/>
    </row>
    <row r="13" spans="1:14" ht="14.25" customHeight="1">
      <c r="A13" s="11"/>
      <c r="B13" s="11"/>
      <c r="C13" s="11"/>
      <c r="D13" s="11"/>
      <c r="E13" s="11"/>
      <c r="F13" s="11"/>
      <c r="G13" s="11"/>
      <c r="H13" s="11"/>
      <c r="I13" s="11"/>
      <c r="J13" s="11"/>
      <c r="K13" s="11"/>
      <c r="L13" s="11"/>
      <c r="M13" s="11"/>
      <c r="N13" s="11"/>
    </row>
    <row r="14" spans="1:14" ht="75" customHeight="1">
      <c r="A14" s="60" t="str">
        <f>TEXT('様式２　実績報告'!C7,"  　ggge年m月d日から")&amp;TEXT('様式２　実績報告'!I31,"m月d日の期間において、別紙報告書のとおりコロナウイルスワクチンの接種を実施したため、以下のとおり申請，請求及び報告する。")</f>
        <v xml:space="preserve">   令和6年11月6日から1月7日の期間において、別紙報告書のとおりコロナウイルスワクチンの接種を実施したため、以下のとおり申請，請求及び報告する。</v>
      </c>
      <c r="B14" s="60"/>
      <c r="C14" s="60"/>
      <c r="D14" s="60"/>
      <c r="E14" s="60"/>
      <c r="F14" s="60"/>
      <c r="G14" s="60"/>
      <c r="H14" s="60"/>
      <c r="I14" s="60"/>
      <c r="J14" s="60"/>
      <c r="K14" s="60"/>
      <c r="L14" s="60"/>
      <c r="M14" s="60"/>
      <c r="N14" s="60"/>
    </row>
    <row r="15" spans="1:14">
      <c r="C15" s="70"/>
      <c r="D15" s="70"/>
      <c r="E15" s="70"/>
      <c r="F15" s="70"/>
      <c r="G15" s="70"/>
      <c r="H15" s="70"/>
      <c r="I15" s="70"/>
    </row>
    <row r="16" spans="1:14">
      <c r="C16" s="71"/>
      <c r="D16" s="76"/>
      <c r="E16" s="76"/>
      <c r="F16" s="84"/>
      <c r="G16" s="84"/>
      <c r="H16" s="97"/>
      <c r="I16" s="97"/>
    </row>
    <row r="17" spans="1:15" ht="57" customHeight="1">
      <c r="C17" s="72" t="s">
        <v>71</v>
      </c>
      <c r="D17" s="72"/>
      <c r="E17" s="72"/>
      <c r="F17" s="85" t="str">
        <f>IFERROR(I36,"")</f>
        <v>該当する週が４週以上ありません</v>
      </c>
      <c r="G17" s="85"/>
      <c r="H17" s="85"/>
      <c r="I17" s="85"/>
      <c r="J17" s="85"/>
      <c r="K17" s="85"/>
      <c r="L17" s="85"/>
    </row>
    <row r="19" spans="1:15" ht="18" customHeight="1"/>
    <row r="20" spans="1:15" ht="29.25" customHeight="1">
      <c r="A20" s="57" t="s">
        <v>24</v>
      </c>
      <c r="B20" s="57"/>
      <c r="C20" s="57"/>
      <c r="D20" s="57"/>
      <c r="E20" s="57"/>
      <c r="F20" s="57"/>
      <c r="G20" s="57"/>
      <c r="H20" s="57"/>
      <c r="I20" s="57"/>
      <c r="J20" s="57"/>
      <c r="K20" s="57"/>
      <c r="L20" s="57"/>
      <c r="M20" s="57"/>
      <c r="N20" s="57"/>
    </row>
    <row r="21" spans="1:15" ht="1.5" customHeight="1">
      <c r="A21" s="57"/>
      <c r="B21" s="57"/>
      <c r="C21" s="57"/>
      <c r="D21" s="57"/>
      <c r="E21" s="57"/>
      <c r="F21" s="57"/>
      <c r="G21" s="57"/>
      <c r="H21" s="57"/>
      <c r="I21" s="57"/>
      <c r="J21" s="57"/>
      <c r="K21" s="57"/>
      <c r="L21" s="57"/>
      <c r="M21" s="57"/>
      <c r="N21" s="57"/>
    </row>
    <row r="22" spans="1:15" ht="35.25">
      <c r="A22" s="57" t="str">
        <f>TEXT('様式２　実績報告'!C7,"ggge年m月d日から")&amp;TEXT('様式２　実績報告'!I31,"m月d日の間で、")</f>
        <v>令和6年11月6日から1月7日の間で、</v>
      </c>
      <c r="B22" s="57"/>
      <c r="C22" s="57"/>
      <c r="D22" s="57"/>
      <c r="E22" s="57"/>
      <c r="F22" s="57"/>
      <c r="G22" s="57"/>
      <c r="H22" s="57"/>
      <c r="I22" s="57"/>
      <c r="J22" s="57"/>
      <c r="K22" s="57"/>
      <c r="L22" s="57"/>
      <c r="M22" s="57"/>
      <c r="N22" s="57"/>
    </row>
    <row r="23" spans="1:15" ht="38.25">
      <c r="A23" s="57" t="s">
        <v>61</v>
      </c>
      <c r="B23" s="57"/>
      <c r="C23" s="57"/>
      <c r="D23" s="57"/>
      <c r="E23" s="80">
        <f>COUNTIFS('様式２　実績報告'!N:N,"〇")</f>
        <v>0</v>
      </c>
      <c r="F23" s="80"/>
      <c r="G23" s="91" t="s">
        <v>17</v>
      </c>
      <c r="H23" s="57" t="s">
        <v>49</v>
      </c>
      <c r="J23" s="57"/>
      <c r="K23" s="57"/>
      <c r="L23" s="57"/>
      <c r="M23" s="57"/>
      <c r="N23" s="57"/>
    </row>
    <row r="24" spans="1:15" ht="35.25">
      <c r="A24" s="10" t="s">
        <v>59</v>
      </c>
      <c r="B24" s="57"/>
      <c r="C24" s="57"/>
      <c r="D24" s="57"/>
      <c r="E24" s="57"/>
      <c r="F24" s="57"/>
      <c r="G24" s="92"/>
      <c r="H24" s="57"/>
      <c r="J24" s="57"/>
      <c r="K24" s="57"/>
      <c r="L24" s="57"/>
      <c r="M24" s="57"/>
      <c r="N24" s="57"/>
    </row>
    <row r="25" spans="1:15" ht="31.5" customHeight="1">
      <c r="A25" s="57"/>
      <c r="B25" s="57"/>
      <c r="C25" s="57"/>
      <c r="D25" s="57"/>
      <c r="E25" s="57"/>
      <c r="F25" s="57"/>
      <c r="G25" s="57"/>
      <c r="H25" s="57"/>
      <c r="I25" s="57"/>
      <c r="J25" s="57"/>
      <c r="K25" s="57"/>
      <c r="L25" s="57"/>
      <c r="M25" s="57"/>
      <c r="N25" s="57"/>
      <c r="O25" s="127"/>
    </row>
    <row r="26" spans="1:15" ht="28.5" customHeight="1">
      <c r="B26" s="62"/>
      <c r="C26" s="62"/>
      <c r="D26" s="77"/>
      <c r="E26" s="81" t="s">
        <v>102</v>
      </c>
      <c r="F26" s="86" t="s">
        <v>20</v>
      </c>
      <c r="G26" s="93"/>
      <c r="H26" s="98"/>
      <c r="I26" s="103" t="s">
        <v>43</v>
      </c>
      <c r="J26" s="109"/>
      <c r="K26" s="109"/>
      <c r="L26" s="118"/>
    </row>
    <row r="27" spans="1:15" ht="28.5" customHeight="1">
      <c r="B27" s="62"/>
      <c r="C27" s="62"/>
      <c r="D27" s="78"/>
      <c r="E27" s="81"/>
      <c r="F27" s="87" t="s">
        <v>42</v>
      </c>
      <c r="G27" s="94"/>
      <c r="H27" s="99"/>
      <c r="I27" s="104" t="s">
        <v>46</v>
      </c>
      <c r="J27" s="110"/>
      <c r="K27" s="110"/>
      <c r="L27" s="119"/>
    </row>
    <row r="28" spans="1:15" ht="43.5" customHeight="1">
      <c r="B28" s="63">
        <f>'様式２　実績報告'!C7</f>
        <v>45602</v>
      </c>
      <c r="C28" s="73"/>
      <c r="D28" s="73"/>
      <c r="E28" s="82" t="str">
        <f>IF('様式２　実績報告'!N8="〇","〇","")</f>
        <v/>
      </c>
      <c r="F28" s="88" t="str">
        <f>'様式２　実績報告'!J8</f>
        <v>回</v>
      </c>
      <c r="G28" s="95"/>
      <c r="H28" s="100"/>
      <c r="I28" s="105">
        <f t="shared" ref="I28:I35" si="0">IF(AND(F28&gt;=100,E28="〇"),F28*2000,0)</f>
        <v>0</v>
      </c>
      <c r="J28" s="111"/>
      <c r="K28" s="111"/>
      <c r="L28" s="120"/>
    </row>
    <row r="29" spans="1:15" ht="43.5" customHeight="1">
      <c r="B29" s="63">
        <f t="shared" ref="B29:B35" si="1">B28+7</f>
        <v>45609</v>
      </c>
      <c r="C29" s="73"/>
      <c r="D29" s="73"/>
      <c r="E29" s="82" t="str">
        <f>IF('様式２　実績報告'!N11="〇","〇","")</f>
        <v/>
      </c>
      <c r="F29" s="88" t="str">
        <f>'様式２　実績報告'!J11</f>
        <v>回</v>
      </c>
      <c r="G29" s="95"/>
      <c r="H29" s="100"/>
      <c r="I29" s="105">
        <f t="shared" si="0"/>
        <v>0</v>
      </c>
      <c r="J29" s="111"/>
      <c r="K29" s="111"/>
      <c r="L29" s="120"/>
    </row>
    <row r="30" spans="1:15" ht="43.5" customHeight="1">
      <c r="B30" s="63">
        <f t="shared" si="1"/>
        <v>45616</v>
      </c>
      <c r="C30" s="73"/>
      <c r="D30" s="73"/>
      <c r="E30" s="82" t="str">
        <f>IF('様式２　実績報告'!N14="〇","〇","")</f>
        <v/>
      </c>
      <c r="F30" s="88" t="str">
        <f>'様式２　実績報告'!J14</f>
        <v>回</v>
      </c>
      <c r="G30" s="95"/>
      <c r="H30" s="100"/>
      <c r="I30" s="105">
        <f t="shared" si="0"/>
        <v>0</v>
      </c>
      <c r="J30" s="111"/>
      <c r="K30" s="111"/>
      <c r="L30" s="120"/>
    </row>
    <row r="31" spans="1:15" ht="43.5" customHeight="1">
      <c r="B31" s="63">
        <f t="shared" si="1"/>
        <v>45623</v>
      </c>
      <c r="C31" s="73"/>
      <c r="D31" s="73"/>
      <c r="E31" s="82" t="str">
        <f>IF('様式２　実績報告'!N17="〇","〇","")</f>
        <v/>
      </c>
      <c r="F31" s="88" t="str">
        <f>'様式２　実績報告'!J17</f>
        <v>回</v>
      </c>
      <c r="G31" s="95"/>
      <c r="H31" s="100"/>
      <c r="I31" s="105">
        <f t="shared" si="0"/>
        <v>0</v>
      </c>
      <c r="J31" s="111"/>
      <c r="K31" s="111"/>
      <c r="L31" s="120"/>
    </row>
    <row r="32" spans="1:15" ht="43.5" customHeight="1">
      <c r="B32" s="63">
        <f t="shared" si="1"/>
        <v>45630</v>
      </c>
      <c r="C32" s="73"/>
      <c r="D32" s="73"/>
      <c r="E32" s="82" t="str">
        <f>IF('様式２　実績報告'!N20="〇","〇","")</f>
        <v/>
      </c>
      <c r="F32" s="88" t="str">
        <f>'様式２　実績報告'!J20</f>
        <v>回</v>
      </c>
      <c r="G32" s="95"/>
      <c r="H32" s="100"/>
      <c r="I32" s="105">
        <f t="shared" si="0"/>
        <v>0</v>
      </c>
      <c r="J32" s="111"/>
      <c r="K32" s="111"/>
      <c r="L32" s="120"/>
    </row>
    <row r="33" spans="1:14" ht="43.5" customHeight="1">
      <c r="B33" s="63">
        <f t="shared" si="1"/>
        <v>45637</v>
      </c>
      <c r="C33" s="73"/>
      <c r="D33" s="73"/>
      <c r="E33" s="82" t="str">
        <f>IF('様式２　実績報告'!N23="〇","〇","")</f>
        <v/>
      </c>
      <c r="F33" s="88" t="str">
        <f>'様式２　実績報告'!J23</f>
        <v>回</v>
      </c>
      <c r="G33" s="95"/>
      <c r="H33" s="100"/>
      <c r="I33" s="105">
        <f t="shared" si="0"/>
        <v>0</v>
      </c>
      <c r="J33" s="111"/>
      <c r="K33" s="111"/>
      <c r="L33" s="120"/>
    </row>
    <row r="34" spans="1:14" ht="43.5" customHeight="1">
      <c r="B34" s="63">
        <f t="shared" si="1"/>
        <v>45644</v>
      </c>
      <c r="C34" s="73"/>
      <c r="D34" s="73"/>
      <c r="E34" s="82" t="str">
        <f>IF('様式２　実績報告'!N26="〇","〇","")</f>
        <v/>
      </c>
      <c r="F34" s="88" t="str">
        <f>'様式２　実績報告'!J26</f>
        <v>回</v>
      </c>
      <c r="G34" s="95"/>
      <c r="H34" s="100"/>
      <c r="I34" s="105">
        <f t="shared" si="0"/>
        <v>0</v>
      </c>
      <c r="J34" s="111"/>
      <c r="K34" s="111"/>
      <c r="L34" s="120"/>
    </row>
    <row r="35" spans="1:14" ht="43.5" customHeight="1">
      <c r="B35" s="64">
        <f t="shared" si="1"/>
        <v>45651</v>
      </c>
      <c r="C35" s="74"/>
      <c r="D35" s="74"/>
      <c r="E35" s="82" t="str">
        <f>IF('様式２　実績報告'!N29="〇","〇","")</f>
        <v/>
      </c>
      <c r="F35" s="88" t="str">
        <f>'様式２　実績報告'!J29</f>
        <v>回</v>
      </c>
      <c r="G35" s="95"/>
      <c r="H35" s="100"/>
      <c r="I35" s="106">
        <f t="shared" si="0"/>
        <v>0</v>
      </c>
      <c r="J35" s="112"/>
      <c r="K35" s="112"/>
      <c r="L35" s="121"/>
    </row>
    <row r="36" spans="1:14" ht="43.5" customHeight="1">
      <c r="B36" s="65" t="s">
        <v>68</v>
      </c>
      <c r="C36" s="75"/>
      <c r="D36" s="75"/>
      <c r="E36" s="83"/>
      <c r="F36" s="89" t="str">
        <f>IF(E23&gt;=4,SUMIFS(F28:F35,F28:F35,"&gt;=100",E28:E35,"〇"),"")</f>
        <v/>
      </c>
      <c r="G36" s="96"/>
      <c r="H36" s="101"/>
      <c r="I36" s="107" t="str">
        <f>IF(E23&gt;=4,SUM(I28:L35),"該当する週が４週以上ありません")</f>
        <v>該当する週が４週以上ありません</v>
      </c>
      <c r="J36" s="113"/>
      <c r="K36" s="113"/>
      <c r="L36" s="122"/>
    </row>
    <row r="37" spans="1:14" ht="27.75" customHeight="1">
      <c r="A37" s="10"/>
      <c r="B37" s="57"/>
      <c r="C37" s="57"/>
      <c r="D37" s="57"/>
      <c r="E37" s="57"/>
      <c r="F37" s="90"/>
      <c r="G37" s="90"/>
      <c r="H37" s="90"/>
      <c r="I37" s="90"/>
      <c r="J37" s="90"/>
      <c r="K37" s="90"/>
      <c r="L37" s="123"/>
      <c r="M37" s="124"/>
      <c r="N37" s="125"/>
    </row>
    <row r="38" spans="1:14" ht="35.25">
      <c r="A38" s="57" t="s">
        <v>62</v>
      </c>
      <c r="B38" s="57"/>
      <c r="C38" s="57"/>
      <c r="D38" s="57"/>
      <c r="E38" s="57"/>
      <c r="F38" s="57"/>
      <c r="G38" s="57"/>
      <c r="H38" s="57"/>
      <c r="I38" s="57"/>
      <c r="J38" s="57"/>
      <c r="K38" s="57"/>
      <c r="L38" s="57"/>
      <c r="M38" s="57"/>
      <c r="N38" s="126"/>
    </row>
    <row r="39" spans="1:14" ht="39" customHeight="1">
      <c r="A39" s="57"/>
      <c r="B39" s="61" t="s">
        <v>8</v>
      </c>
      <c r="C39" s="61"/>
      <c r="D39" s="79"/>
      <c r="E39" s="79"/>
      <c r="F39" s="79"/>
      <c r="G39" s="79"/>
      <c r="H39" s="79"/>
      <c r="I39" s="79"/>
      <c r="J39" s="79"/>
      <c r="K39" s="79"/>
      <c r="L39" s="79"/>
    </row>
    <row r="40" spans="1:14" ht="39" customHeight="1">
      <c r="A40" s="57"/>
      <c r="B40" s="61" t="s">
        <v>26</v>
      </c>
      <c r="C40" s="61"/>
      <c r="D40" s="79"/>
      <c r="E40" s="79"/>
      <c r="F40" s="79"/>
      <c r="G40" s="79"/>
      <c r="H40" s="79"/>
      <c r="I40" s="79"/>
      <c r="J40" s="79"/>
      <c r="K40" s="79"/>
      <c r="L40" s="79"/>
    </row>
    <row r="41" spans="1:14" ht="39" customHeight="1">
      <c r="A41" s="57"/>
      <c r="B41" s="61" t="s">
        <v>51</v>
      </c>
      <c r="C41" s="61"/>
      <c r="D41" s="79"/>
      <c r="E41" s="79"/>
      <c r="F41" s="79"/>
      <c r="G41" s="79"/>
      <c r="H41" s="79"/>
      <c r="I41" s="79"/>
      <c r="J41" s="79"/>
      <c r="K41" s="79"/>
      <c r="L41" s="79"/>
    </row>
    <row r="42" spans="1:14" ht="39" customHeight="1">
      <c r="A42" s="57"/>
      <c r="B42" s="61" t="s">
        <v>11</v>
      </c>
      <c r="C42" s="61"/>
      <c r="D42" s="79"/>
      <c r="E42" s="79"/>
      <c r="F42" s="79"/>
      <c r="G42" s="79"/>
      <c r="H42" s="79"/>
      <c r="I42" s="79"/>
      <c r="J42" s="79"/>
      <c r="K42" s="79"/>
      <c r="L42" s="79"/>
    </row>
    <row r="43" spans="1:14" ht="39" customHeight="1">
      <c r="A43" s="57"/>
      <c r="B43" s="61" t="s">
        <v>27</v>
      </c>
      <c r="C43" s="61"/>
      <c r="D43" s="79"/>
      <c r="E43" s="79"/>
      <c r="F43" s="79"/>
      <c r="G43" s="79"/>
      <c r="H43" s="79"/>
      <c r="I43" s="79"/>
      <c r="J43" s="79"/>
      <c r="K43" s="79"/>
      <c r="L43" s="79"/>
    </row>
    <row r="44" spans="1:14" ht="39" customHeight="1">
      <c r="A44" s="57"/>
      <c r="B44" s="61" t="s">
        <v>31</v>
      </c>
      <c r="C44" s="61"/>
      <c r="D44" s="79"/>
      <c r="E44" s="79"/>
      <c r="F44" s="79"/>
      <c r="G44" s="79"/>
      <c r="H44" s="79"/>
      <c r="I44" s="79"/>
      <c r="J44" s="79"/>
      <c r="K44" s="79"/>
      <c r="L44" s="79"/>
    </row>
    <row r="45" spans="1:14" ht="39" customHeight="1">
      <c r="A45" s="57"/>
      <c r="B45" s="61" t="s">
        <v>4</v>
      </c>
      <c r="C45" s="61"/>
      <c r="D45" s="79"/>
      <c r="E45" s="79"/>
      <c r="F45" s="79"/>
      <c r="G45" s="79"/>
      <c r="H45" s="79"/>
      <c r="I45" s="79"/>
      <c r="J45" s="79"/>
      <c r="K45" s="79"/>
      <c r="L45" s="79"/>
    </row>
    <row r="46" spans="1:14" ht="35.25">
      <c r="A46" s="57"/>
      <c r="B46" s="66" t="s">
        <v>19</v>
      </c>
      <c r="C46" s="66"/>
      <c r="D46" s="66"/>
      <c r="E46" s="66"/>
      <c r="F46" s="66"/>
      <c r="G46" s="66"/>
      <c r="H46" s="66"/>
      <c r="I46" s="66"/>
      <c r="J46" s="66"/>
      <c r="K46" s="66"/>
      <c r="L46" s="66"/>
    </row>
    <row r="47" spans="1:14" ht="21.75" customHeight="1">
      <c r="A47" s="57"/>
      <c r="B47" s="66"/>
      <c r="C47" s="66"/>
      <c r="D47" s="66"/>
      <c r="E47" s="66"/>
      <c r="F47" s="66"/>
      <c r="G47" s="66"/>
      <c r="H47" s="66"/>
      <c r="I47" s="66"/>
      <c r="J47" s="66"/>
      <c r="K47" s="66"/>
      <c r="L47" s="66"/>
    </row>
    <row r="48" spans="1:14" ht="19.5" customHeight="1">
      <c r="A48" s="57"/>
      <c r="B48" s="67"/>
      <c r="C48" s="67"/>
      <c r="D48" s="67"/>
      <c r="E48" s="67"/>
      <c r="F48" s="67"/>
      <c r="G48" s="67"/>
      <c r="H48" s="67"/>
      <c r="I48" s="67"/>
      <c r="J48" s="67"/>
      <c r="K48" s="67"/>
      <c r="L48" s="67"/>
    </row>
    <row r="49" spans="1:14" ht="42" customHeight="1">
      <c r="A49" s="57" t="s">
        <v>52</v>
      </c>
      <c r="B49" s="57"/>
      <c r="C49" s="67"/>
      <c r="D49" s="67"/>
      <c r="E49" s="67"/>
      <c r="F49" s="67"/>
      <c r="G49" s="67"/>
      <c r="H49" s="67"/>
      <c r="I49" s="67"/>
      <c r="J49" s="67"/>
      <c r="K49" s="67"/>
      <c r="L49" s="67"/>
      <c r="M49" s="67"/>
      <c r="N49" s="67"/>
    </row>
    <row r="50" spans="1:14" ht="45.75" customHeight="1">
      <c r="A50" s="61" t="s">
        <v>28</v>
      </c>
      <c r="B50" s="68"/>
      <c r="C50" s="68"/>
      <c r="D50" s="68"/>
      <c r="E50" s="68"/>
      <c r="F50" s="68"/>
      <c r="G50" s="68"/>
      <c r="H50" s="68"/>
      <c r="I50" s="108" t="s">
        <v>30</v>
      </c>
      <c r="J50" s="108"/>
      <c r="K50" s="108"/>
      <c r="L50" s="68"/>
      <c r="M50" s="68"/>
      <c r="N50" s="68"/>
    </row>
    <row r="51" spans="1:14" ht="45.75" customHeight="1">
      <c r="A51" s="61" t="s">
        <v>32</v>
      </c>
      <c r="B51" s="69"/>
      <c r="C51" s="69"/>
      <c r="D51" s="69"/>
      <c r="E51" s="69"/>
      <c r="F51" s="69"/>
      <c r="G51" s="69"/>
      <c r="H51" s="69"/>
      <c r="I51" s="108" t="s">
        <v>33</v>
      </c>
      <c r="J51" s="108"/>
      <c r="K51" s="108"/>
      <c r="L51" s="68"/>
      <c r="M51" s="68"/>
      <c r="N51" s="68"/>
    </row>
    <row r="52" spans="1:14" ht="45.75" customHeight="1">
      <c r="A52" s="61" t="s">
        <v>35</v>
      </c>
      <c r="B52" s="69"/>
      <c r="C52" s="69"/>
      <c r="D52" s="69"/>
      <c r="E52" s="69"/>
      <c r="F52" s="69"/>
      <c r="G52" s="69"/>
      <c r="H52" s="69"/>
      <c r="I52" s="108" t="s">
        <v>37</v>
      </c>
      <c r="J52" s="108"/>
      <c r="K52" s="108"/>
      <c r="L52" s="68"/>
      <c r="M52" s="68"/>
      <c r="N52" s="68"/>
    </row>
    <row r="53" spans="1:14" ht="45.75" customHeight="1">
      <c r="A53" s="61" t="s">
        <v>40</v>
      </c>
      <c r="B53" s="69"/>
      <c r="C53" s="69"/>
      <c r="D53" s="69"/>
      <c r="E53" s="69"/>
      <c r="F53" s="69"/>
      <c r="G53" s="69"/>
      <c r="H53" s="69"/>
      <c r="I53" s="69"/>
      <c r="J53" s="69"/>
      <c r="K53" s="69"/>
      <c r="L53" s="69"/>
      <c r="M53" s="69"/>
      <c r="N53" s="69"/>
    </row>
    <row r="54" spans="1:14" ht="45.75" customHeight="1">
      <c r="A54" s="61" t="s">
        <v>39</v>
      </c>
      <c r="B54" s="69"/>
      <c r="C54" s="69"/>
      <c r="D54" s="69"/>
      <c r="E54" s="69"/>
      <c r="F54" s="69"/>
      <c r="G54" s="69"/>
      <c r="H54" s="69"/>
      <c r="I54" s="69"/>
      <c r="J54" s="69"/>
      <c r="K54" s="69"/>
      <c r="L54" s="69"/>
      <c r="M54" s="69"/>
      <c r="N54" s="69"/>
    </row>
  </sheetData>
  <sheetProtection sheet="1" objects="1" scenarios="1"/>
  <mergeCells count="69">
    <mergeCell ref="L2:N2"/>
    <mergeCell ref="K5:N5"/>
    <mergeCell ref="K6:N6"/>
    <mergeCell ref="K7:N7"/>
    <mergeCell ref="A10:N10"/>
    <mergeCell ref="A14:N14"/>
    <mergeCell ref="C17:E17"/>
    <mergeCell ref="F17:L17"/>
    <mergeCell ref="E23:F23"/>
    <mergeCell ref="F26:H26"/>
    <mergeCell ref="I26:L26"/>
    <mergeCell ref="F27:H27"/>
    <mergeCell ref="I27:L27"/>
    <mergeCell ref="B28:D28"/>
    <mergeCell ref="F28:H28"/>
    <mergeCell ref="I28:L28"/>
    <mergeCell ref="B29:D29"/>
    <mergeCell ref="F29:H29"/>
    <mergeCell ref="I29:L29"/>
    <mergeCell ref="B30:D30"/>
    <mergeCell ref="F30:H30"/>
    <mergeCell ref="I30:L30"/>
    <mergeCell ref="B31:D31"/>
    <mergeCell ref="F31:H31"/>
    <mergeCell ref="I31:L31"/>
    <mergeCell ref="B32:D32"/>
    <mergeCell ref="F32:H32"/>
    <mergeCell ref="I32:L32"/>
    <mergeCell ref="B33:D33"/>
    <mergeCell ref="F33:H33"/>
    <mergeCell ref="I33:L33"/>
    <mergeCell ref="B34:D34"/>
    <mergeCell ref="F34:H34"/>
    <mergeCell ref="I34:L34"/>
    <mergeCell ref="B35:D35"/>
    <mergeCell ref="F35:H35"/>
    <mergeCell ref="I35:L35"/>
    <mergeCell ref="B36:E36"/>
    <mergeCell ref="F36:H36"/>
    <mergeCell ref="I36:L36"/>
    <mergeCell ref="F37:I37"/>
    <mergeCell ref="J37:L37"/>
    <mergeCell ref="B39:C39"/>
    <mergeCell ref="D39:L39"/>
    <mergeCell ref="B40:C40"/>
    <mergeCell ref="D40:L40"/>
    <mergeCell ref="B41:C41"/>
    <mergeCell ref="D41:L41"/>
    <mergeCell ref="B42:C42"/>
    <mergeCell ref="D42:L42"/>
    <mergeCell ref="B43:C43"/>
    <mergeCell ref="D43:L43"/>
    <mergeCell ref="B44:C44"/>
    <mergeCell ref="D44:L44"/>
    <mergeCell ref="B45:C45"/>
    <mergeCell ref="D45:L45"/>
    <mergeCell ref="B50:H50"/>
    <mergeCell ref="I50:K50"/>
    <mergeCell ref="L50:N50"/>
    <mergeCell ref="B51:H51"/>
    <mergeCell ref="I51:K51"/>
    <mergeCell ref="L51:N51"/>
    <mergeCell ref="B52:H52"/>
    <mergeCell ref="I52:K52"/>
    <mergeCell ref="L52:N52"/>
    <mergeCell ref="B53:N53"/>
    <mergeCell ref="B54:N54"/>
    <mergeCell ref="E26:E27"/>
    <mergeCell ref="B46:L47"/>
  </mergeCells>
  <phoneticPr fontId="2"/>
  <conditionalFormatting sqref="L2:N2 K6:N7 D39:L45 B46:L47 B50:H52 L50:N52 B53:N54">
    <cfRule type="containsBlanks" dxfId="7" priority="2">
      <formula>LEN(TRIM(B2))=0</formula>
    </cfRule>
  </conditionalFormatting>
  <conditionalFormatting sqref="L2:N2">
    <cfRule type="cellIs" dxfId="6" priority="1" operator="equal">
      <formula>0</formula>
    </cfRule>
  </conditionalFormatting>
  <dataValidations count="3">
    <dataValidation imeMode="halfAlpha" allowBlank="1" showDropDown="0" showInputMessage="1" showErrorMessage="1" sqref="L52:N52 L50:N50 B50:H50 K7:N7 L2:N2"/>
    <dataValidation imeMode="hiragana" allowBlank="1" showDropDown="0" showInputMessage="1" showErrorMessage="1" sqref="B54:N54 B51:H52 L51:N51 K6:N6"/>
    <dataValidation imeMode="fullKatakana" allowBlank="1" showDropDown="0" showInputMessage="1" showErrorMessage="1" sqref="B53:N53"/>
  </dataValidations>
  <pageMargins left="0.70866141732283472" right="0.70866141732283472" top="0.74803149606299213" bottom="0.74803149606299213" header="0.31496062992125984" footer="0.31496062992125984"/>
  <pageSetup paperSize="9" scale="38" fitToWidth="1" fitToHeight="0" orientation="portrait" usePrinterDefaults="1"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M36"/>
  <sheetViews>
    <sheetView showGridLines="0" view="pageBreakPreview" zoomScale="40" zoomScaleNormal="55" zoomScaleSheetLayoutView="40" workbookViewId="0">
      <selection activeCell="C8" sqref="C8"/>
    </sheetView>
  </sheetViews>
  <sheetFormatPr defaultRowHeight="18.75"/>
  <cols>
    <col min="1" max="1" width="38.75" customWidth="1"/>
    <col min="2" max="2" width="11.25" customWidth="1"/>
    <col min="3" max="9" width="13.25" customWidth="1"/>
    <col min="10" max="10" width="23.875" customWidth="1"/>
    <col min="11" max="11" width="15.875" customWidth="1"/>
    <col min="12" max="12" width="23.625" customWidth="1"/>
    <col min="13" max="13" width="10.125" hidden="1" customWidth="1"/>
    <col min="14" max="16384" width="9" customWidth="1"/>
  </cols>
  <sheetData>
    <row r="1" spans="1:13" ht="70.5" customHeight="1">
      <c r="A1" s="128" t="s">
        <v>44</v>
      </c>
      <c r="B1" s="128"/>
      <c r="C1" s="102"/>
      <c r="D1" s="102"/>
      <c r="E1" s="102"/>
      <c r="F1" s="102"/>
      <c r="G1" s="102"/>
      <c r="H1" s="102"/>
      <c r="I1" s="102"/>
      <c r="J1" s="102"/>
      <c r="L1" s="50" t="s">
        <v>65</v>
      </c>
      <c r="M1" s="138"/>
    </row>
    <row r="2" spans="1:13" ht="77.25" customHeight="1">
      <c r="A2" s="9" t="s">
        <v>21</v>
      </c>
      <c r="B2" s="9"/>
      <c r="C2" s="9"/>
      <c r="D2" s="9"/>
      <c r="E2" s="9"/>
      <c r="F2" s="9"/>
      <c r="G2" s="9"/>
      <c r="H2" s="9"/>
      <c r="I2" s="9"/>
      <c r="J2" s="9"/>
      <c r="L2" s="51"/>
    </row>
    <row r="3" spans="1:13" ht="48.75" customHeight="1">
      <c r="A3" s="9"/>
      <c r="B3" s="9"/>
      <c r="C3" s="9"/>
      <c r="D3" s="9"/>
      <c r="E3" s="9"/>
      <c r="F3" s="9"/>
      <c r="G3" s="9"/>
      <c r="H3" s="9"/>
      <c r="I3" s="9"/>
      <c r="J3" s="9"/>
      <c r="L3" s="52"/>
    </row>
    <row r="4" spans="1:13" ht="51" customHeight="1">
      <c r="A4" s="9" t="s">
        <v>36</v>
      </c>
      <c r="B4" s="9"/>
      <c r="C4" s="9"/>
      <c r="D4" s="9"/>
      <c r="E4" s="9"/>
      <c r="F4" s="9"/>
      <c r="G4" s="9"/>
      <c r="H4" s="9"/>
      <c r="I4" s="9"/>
      <c r="J4" s="9"/>
      <c r="L4" s="52"/>
    </row>
    <row r="5" spans="1:13" ht="48" customHeight="1">
      <c r="A5" s="10" t="s">
        <v>48</v>
      </c>
      <c r="B5" s="11"/>
      <c r="C5" s="11"/>
      <c r="D5" s="11"/>
      <c r="E5" s="11"/>
      <c r="F5" s="11"/>
      <c r="G5" s="11"/>
      <c r="H5" s="11"/>
      <c r="I5" s="11"/>
      <c r="J5" s="38" t="s">
        <v>5</v>
      </c>
      <c r="K5" s="46" t="s">
        <v>19</v>
      </c>
      <c r="L5" s="53"/>
    </row>
    <row r="6" spans="1:13" ht="42" customHeight="1">
      <c r="A6" s="11"/>
      <c r="B6" s="11"/>
      <c r="C6" s="27" t="s">
        <v>0</v>
      </c>
      <c r="D6" s="27" t="s">
        <v>3</v>
      </c>
      <c r="E6" s="27" t="s">
        <v>12</v>
      </c>
      <c r="F6" s="27" t="s">
        <v>6</v>
      </c>
      <c r="G6" s="27" t="s">
        <v>13</v>
      </c>
      <c r="H6" s="27" t="s">
        <v>1</v>
      </c>
      <c r="I6" s="27" t="s">
        <v>15</v>
      </c>
      <c r="J6" s="38"/>
      <c r="K6" s="47"/>
      <c r="L6" s="54"/>
    </row>
    <row r="7" spans="1:13" ht="39" customHeight="1">
      <c r="A7" s="11"/>
      <c r="B7" s="11"/>
      <c r="C7" s="129"/>
      <c r="D7" s="131"/>
      <c r="E7" s="131"/>
      <c r="F7" s="131"/>
      <c r="G7" s="131"/>
      <c r="H7" s="131"/>
      <c r="I7" s="129"/>
      <c r="J7" s="39"/>
      <c r="K7" s="135"/>
      <c r="L7" s="137"/>
    </row>
    <row r="8" spans="1:13" ht="48.75" customHeight="1">
      <c r="A8" s="12" t="s">
        <v>63</v>
      </c>
      <c r="B8" s="22"/>
      <c r="C8" s="130"/>
      <c r="D8" s="130"/>
      <c r="E8" s="130"/>
      <c r="F8" s="130"/>
      <c r="G8" s="130"/>
      <c r="H8" s="130"/>
      <c r="I8" s="130"/>
      <c r="J8" s="42" t="s">
        <v>41</v>
      </c>
      <c r="K8" s="135"/>
      <c r="L8" s="137"/>
    </row>
    <row r="9" spans="1:13" ht="48.75" customHeight="1">
      <c r="A9" s="13" t="s">
        <v>14</v>
      </c>
      <c r="B9" s="23"/>
      <c r="C9" s="130"/>
      <c r="D9" s="130"/>
      <c r="E9" s="130"/>
      <c r="F9" s="130"/>
      <c r="G9" s="130"/>
      <c r="H9" s="130"/>
      <c r="I9" s="130"/>
      <c r="J9" s="43"/>
      <c r="K9" s="135"/>
      <c r="L9" s="137"/>
    </row>
    <row r="10" spans="1:13" ht="39" customHeight="1">
      <c r="A10" s="14"/>
      <c r="B10" s="24"/>
      <c r="C10" s="129"/>
      <c r="D10" s="131"/>
      <c r="E10" s="131"/>
      <c r="F10" s="131"/>
      <c r="G10" s="131"/>
      <c r="H10" s="131"/>
      <c r="I10" s="133"/>
      <c r="J10" s="39"/>
      <c r="K10" s="135"/>
      <c r="L10" s="137"/>
    </row>
    <row r="11" spans="1:13" ht="48.75" customHeight="1">
      <c r="A11" s="12" t="s">
        <v>63</v>
      </c>
      <c r="B11" s="22"/>
      <c r="C11" s="130"/>
      <c r="D11" s="130"/>
      <c r="E11" s="130"/>
      <c r="F11" s="130"/>
      <c r="G11" s="130"/>
      <c r="H11" s="130"/>
      <c r="I11" s="130"/>
      <c r="J11" s="42" t="s">
        <v>41</v>
      </c>
      <c r="K11" s="135"/>
      <c r="L11" s="137"/>
    </row>
    <row r="12" spans="1:13" ht="48.75" customHeight="1">
      <c r="A12" s="13" t="s">
        <v>14</v>
      </c>
      <c r="B12" s="23"/>
      <c r="C12" s="130"/>
      <c r="D12" s="130"/>
      <c r="E12" s="130"/>
      <c r="F12" s="130"/>
      <c r="G12" s="130"/>
      <c r="H12" s="130"/>
      <c r="I12" s="130"/>
      <c r="J12" s="42"/>
      <c r="K12" s="135"/>
      <c r="L12" s="137"/>
      <c r="M12" s="139" t="e">
        <f>IF(J12&lt;100,IF(OR(J12="100回以上",#REF!="150回以上"),"エラー。接種回数と回数区分が一致しません",""),IF(J12&lt;150,IF(OR(J12="100回未満",#REF!="150回以上"),"エラー。接種回数と回数区分が一致しません",""),IF(#REF!="100回未満","エラー。接種回数と回数区分が一致しません","")))</f>
        <v>#REF!</v>
      </c>
    </row>
    <row r="13" spans="1:13" ht="39" customHeight="1">
      <c r="A13" s="14"/>
      <c r="B13" s="24"/>
      <c r="C13" s="129"/>
      <c r="D13" s="131"/>
      <c r="E13" s="131"/>
      <c r="F13" s="131"/>
      <c r="G13" s="129"/>
      <c r="H13" s="131"/>
      <c r="I13" s="133"/>
      <c r="J13" s="39"/>
      <c r="K13" s="135"/>
      <c r="L13" s="137"/>
    </row>
    <row r="14" spans="1:13" ht="48.75" customHeight="1">
      <c r="A14" s="12" t="s">
        <v>63</v>
      </c>
      <c r="B14" s="22"/>
      <c r="C14" s="130"/>
      <c r="D14" s="130"/>
      <c r="E14" s="130"/>
      <c r="F14" s="130"/>
      <c r="G14" s="130"/>
      <c r="H14" s="130"/>
      <c r="I14" s="130"/>
      <c r="J14" s="42" t="s">
        <v>41</v>
      </c>
      <c r="K14" s="135"/>
      <c r="L14" s="137"/>
    </row>
    <row r="15" spans="1:13" ht="48.75" customHeight="1">
      <c r="A15" s="13" t="s">
        <v>14</v>
      </c>
      <c r="B15" s="23"/>
      <c r="C15" s="130"/>
      <c r="D15" s="130"/>
      <c r="E15" s="130"/>
      <c r="F15" s="130"/>
      <c r="G15" s="130"/>
      <c r="H15" s="130"/>
      <c r="I15" s="130"/>
      <c r="J15" s="42"/>
      <c r="K15" s="135"/>
      <c r="L15" s="137"/>
      <c r="M15" s="139" t="e">
        <f>IF(J15&lt;100,IF(OR(J15="100回以上",#REF!="150回以上"),"エラー。接種回数と回数区分が一致しません",""),IF(J15&lt;150,IF(OR(J15="100回未満",#REF!="150回以上"),"エラー。接種回数と回数区分が一致しません",""),IF(#REF!="100回未満","エラー。接種回数と回数区分が一致しません","")))</f>
        <v>#REF!</v>
      </c>
    </row>
    <row r="16" spans="1:13" ht="39" customHeight="1">
      <c r="A16" s="14"/>
      <c r="B16" s="24"/>
      <c r="C16" s="129"/>
      <c r="D16" s="131"/>
      <c r="E16" s="131"/>
      <c r="F16" s="131"/>
      <c r="G16" s="131"/>
      <c r="H16" s="131"/>
      <c r="I16" s="133"/>
      <c r="J16" s="39"/>
      <c r="K16" s="135"/>
      <c r="L16" s="137"/>
    </row>
    <row r="17" spans="1:13" ht="48.75" customHeight="1">
      <c r="A17" s="12" t="s">
        <v>63</v>
      </c>
      <c r="B17" s="22"/>
      <c r="C17" s="130"/>
      <c r="D17" s="130"/>
      <c r="E17" s="130"/>
      <c r="F17" s="130"/>
      <c r="G17" s="130"/>
      <c r="H17" s="130"/>
      <c r="I17" s="130"/>
      <c r="J17" s="42" t="s">
        <v>41</v>
      </c>
      <c r="K17" s="135"/>
      <c r="L17" s="137"/>
    </row>
    <row r="18" spans="1:13" ht="48.75" customHeight="1">
      <c r="A18" s="13" t="s">
        <v>14</v>
      </c>
      <c r="B18" s="23"/>
      <c r="C18" s="130"/>
      <c r="D18" s="130"/>
      <c r="E18" s="130"/>
      <c r="F18" s="130"/>
      <c r="G18" s="130"/>
      <c r="H18" s="130"/>
      <c r="I18" s="130"/>
      <c r="J18" s="42"/>
      <c r="K18" s="135"/>
      <c r="L18" s="137"/>
      <c r="M18" s="139" t="e">
        <f>IF(J18&lt;100,IF(OR(J18="100回以上",#REF!="150回以上"),"エラー。接種回数と回数区分が一致しません",""),IF(J18&lt;150,IF(OR(J18="100回未満",#REF!="150回以上"),"エラー。接種回数と回数区分が一致しません",""),IF(#REF!="100回未満","エラー。接種回数と回数区分が一致しません","")))</f>
        <v>#REF!</v>
      </c>
    </row>
    <row r="19" spans="1:13" ht="39" customHeight="1">
      <c r="A19" s="14"/>
      <c r="B19" s="24"/>
      <c r="C19" s="129"/>
      <c r="D19" s="131"/>
      <c r="E19" s="131"/>
      <c r="F19" s="131"/>
      <c r="G19" s="131"/>
      <c r="H19" s="131"/>
      <c r="I19" s="133"/>
      <c r="J19" s="39"/>
      <c r="K19" s="135"/>
      <c r="L19" s="137"/>
    </row>
    <row r="20" spans="1:13" ht="48.75" customHeight="1">
      <c r="A20" s="12" t="s">
        <v>63</v>
      </c>
      <c r="B20" s="22"/>
      <c r="C20" s="130"/>
      <c r="D20" s="130"/>
      <c r="E20" s="130"/>
      <c r="F20" s="130"/>
      <c r="G20" s="130"/>
      <c r="H20" s="130"/>
      <c r="I20" s="130"/>
      <c r="J20" s="42" t="s">
        <v>41</v>
      </c>
      <c r="K20" s="135"/>
      <c r="L20" s="137"/>
    </row>
    <row r="21" spans="1:13" ht="48.75" customHeight="1">
      <c r="A21" s="13" t="s">
        <v>14</v>
      </c>
      <c r="B21" s="23"/>
      <c r="C21" s="130"/>
      <c r="D21" s="130"/>
      <c r="E21" s="130"/>
      <c r="F21" s="130"/>
      <c r="G21" s="130"/>
      <c r="H21" s="130"/>
      <c r="I21" s="130"/>
      <c r="J21" s="42"/>
      <c r="K21" s="135"/>
      <c r="L21" s="137"/>
      <c r="M21" s="139" t="e">
        <f>IF(J21&lt;100,IF(OR(J21="100回以上",#REF!="150回以上"),"エラー。接種回数と回数区分が一致しません",""),IF(J21&lt;150,IF(OR(J21="100回未満",#REF!="150回以上"),"エラー。接種回数と回数区分が一致しません",""),IF(#REF!="100回未満","エラー。接種回数と回数区分が一致しません","")))</f>
        <v>#REF!</v>
      </c>
    </row>
    <row r="22" spans="1:13" ht="39" customHeight="1">
      <c r="A22" s="14"/>
      <c r="B22" s="24"/>
      <c r="C22" s="129"/>
      <c r="D22" s="131"/>
      <c r="E22" s="131"/>
      <c r="F22" s="131"/>
      <c r="G22" s="131"/>
      <c r="H22" s="131"/>
      <c r="I22" s="133"/>
      <c r="J22" s="39"/>
      <c r="K22" s="135"/>
      <c r="L22" s="137"/>
    </row>
    <row r="23" spans="1:13" ht="48.75" customHeight="1">
      <c r="A23" s="12" t="s">
        <v>63</v>
      </c>
      <c r="B23" s="22"/>
      <c r="C23" s="130"/>
      <c r="D23" s="130"/>
      <c r="E23" s="130"/>
      <c r="F23" s="130"/>
      <c r="G23" s="130"/>
      <c r="H23" s="130"/>
      <c r="I23" s="130"/>
      <c r="J23" s="42" t="s">
        <v>41</v>
      </c>
      <c r="K23" s="135"/>
      <c r="L23" s="137"/>
    </row>
    <row r="24" spans="1:13" ht="48.75" customHeight="1">
      <c r="A24" s="13" t="s">
        <v>14</v>
      </c>
      <c r="B24" s="23"/>
      <c r="C24" s="130"/>
      <c r="D24" s="130"/>
      <c r="E24" s="130"/>
      <c r="F24" s="130"/>
      <c r="G24" s="130"/>
      <c r="H24" s="130"/>
      <c r="I24" s="130"/>
      <c r="J24" s="42"/>
      <c r="K24" s="135"/>
      <c r="L24" s="137"/>
      <c r="M24" s="139" t="e">
        <f>IF(J24&lt;100,IF(OR(J24="100回以上",#REF!="150回以上"),"エラー。接種回数と回数区分が一致しません",""),IF(J24&lt;150,IF(OR(J24="100回未満",#REF!="150回以上"),"エラー。接種回数と回数区分が一致しません",""),IF(#REF!="100回未満","エラー。接種回数と回数区分が一致しません","")))</f>
        <v>#REF!</v>
      </c>
    </row>
    <row r="25" spans="1:13" ht="39" customHeight="1">
      <c r="A25" s="14"/>
      <c r="B25" s="24"/>
      <c r="C25" s="129"/>
      <c r="D25" s="131"/>
      <c r="E25" s="129"/>
      <c r="F25" s="131"/>
      <c r="G25" s="131"/>
      <c r="H25" s="131"/>
      <c r="I25" s="133"/>
      <c r="J25" s="39"/>
      <c r="K25" s="135"/>
      <c r="L25" s="137"/>
    </row>
    <row r="26" spans="1:13" ht="48.75" customHeight="1">
      <c r="A26" s="12" t="s">
        <v>63</v>
      </c>
      <c r="B26" s="22"/>
      <c r="C26" s="130"/>
      <c r="D26" s="130"/>
      <c r="E26" s="130"/>
      <c r="F26" s="130"/>
      <c r="G26" s="130"/>
      <c r="H26" s="130"/>
      <c r="I26" s="130"/>
      <c r="J26" s="42" t="s">
        <v>41</v>
      </c>
      <c r="K26" s="135"/>
      <c r="L26" s="137"/>
    </row>
    <row r="27" spans="1:13" ht="48.75" customHeight="1">
      <c r="A27" s="13" t="s">
        <v>14</v>
      </c>
      <c r="B27" s="23"/>
      <c r="C27" s="130"/>
      <c r="D27" s="130"/>
      <c r="E27" s="130"/>
      <c r="F27" s="130"/>
      <c r="G27" s="130"/>
      <c r="H27" s="130"/>
      <c r="I27" s="130"/>
      <c r="J27" s="42"/>
      <c r="K27" s="135"/>
      <c r="L27" s="137"/>
      <c r="M27" s="139" t="e">
        <f>IF(J27&lt;100,IF(OR(J27="100回以上",#REF!="150回以上"),"エラー。接種回数と回数区分が一致しません",""),IF(J27&lt;150,IF(OR(J27="100回未満",#REF!="150回以上"),"エラー。接種回数と回数区分が一致しません",""),IF(#REF!="100回未満","エラー。接種回数と回数区分が一致しません","")))</f>
        <v>#REF!</v>
      </c>
    </row>
    <row r="28" spans="1:13" ht="39" customHeight="1">
      <c r="A28" s="14"/>
      <c r="B28" s="24"/>
      <c r="C28" s="129"/>
      <c r="D28" s="131"/>
      <c r="E28" s="131"/>
      <c r="F28" s="131"/>
      <c r="G28" s="131"/>
      <c r="H28" s="131"/>
      <c r="I28" s="133"/>
      <c r="J28" s="39"/>
      <c r="K28" s="135"/>
      <c r="L28" s="137"/>
    </row>
    <row r="29" spans="1:13" ht="48.75" customHeight="1">
      <c r="A29" s="15" t="s">
        <v>63</v>
      </c>
      <c r="B29" s="15"/>
      <c r="C29" s="130"/>
      <c r="D29" s="130"/>
      <c r="E29" s="130"/>
      <c r="F29" s="130"/>
      <c r="G29" s="130"/>
      <c r="H29" s="130"/>
      <c r="I29" s="130"/>
      <c r="J29" s="134" t="s">
        <v>41</v>
      </c>
      <c r="K29" s="135"/>
      <c r="L29" s="137"/>
    </row>
    <row r="30" spans="1:13" ht="48.75" customHeight="1">
      <c r="A30" s="16" t="s">
        <v>14</v>
      </c>
      <c r="B30" s="16"/>
      <c r="C30" s="130"/>
      <c r="D30" s="130"/>
      <c r="E30" s="130"/>
      <c r="F30" s="130"/>
      <c r="G30" s="130"/>
      <c r="H30" s="130"/>
      <c r="I30" s="130"/>
      <c r="J30" s="134"/>
      <c r="K30" s="135"/>
      <c r="L30" s="137"/>
      <c r="M30" s="139" t="e">
        <f>IF(J30&lt;100,IF(OR(J30="100回以上",#REF!="150回以上"),"エラー。接種回数と回数区分が一致しません",""),IF(J30&lt;150,IF(OR(J30="100回未満",#REF!="150回以上"),"エラー。接種回数と回数区分が一致しません",""),IF(#REF!="100回未満","エラー。接種回数と回数区分が一致しません","")))</f>
        <v>#REF!</v>
      </c>
    </row>
    <row r="31" spans="1:13" ht="48" customHeight="1">
      <c r="A31" s="17"/>
      <c r="B31" s="25"/>
      <c r="C31" s="25"/>
      <c r="D31" s="25"/>
      <c r="E31" s="25"/>
      <c r="F31" s="25"/>
      <c r="G31" s="25"/>
      <c r="H31" s="25"/>
      <c r="I31" s="25"/>
      <c r="J31" s="25"/>
      <c r="K31" s="49"/>
      <c r="L31" s="49"/>
    </row>
    <row r="32" spans="1:13" ht="75.75" customHeight="1">
      <c r="A32" s="11"/>
      <c r="B32" s="11"/>
      <c r="C32" s="11"/>
      <c r="E32" s="33" t="s">
        <v>50</v>
      </c>
      <c r="F32" s="34"/>
      <c r="G32" s="34"/>
      <c r="H32" s="34"/>
      <c r="I32" s="37"/>
      <c r="J32" s="44" t="s">
        <v>41</v>
      </c>
      <c r="K32" s="11"/>
    </row>
    <row r="33" spans="1:12" ht="51.75" customHeight="1">
      <c r="A33" s="18"/>
      <c r="B33" s="26"/>
    </row>
    <row r="34" spans="1:12" ht="90.75" customHeight="1">
      <c r="A34" s="18"/>
      <c r="B34" s="18"/>
      <c r="C34" s="30" t="s">
        <v>25</v>
      </c>
      <c r="I34" s="30"/>
      <c r="J34" s="45"/>
    </row>
    <row r="35" spans="1:12" ht="32.25" customHeight="1">
      <c r="A35" s="18"/>
      <c r="B35" s="18"/>
      <c r="C35" s="31"/>
      <c r="D35" s="31"/>
      <c r="E35" s="31"/>
      <c r="F35" s="31"/>
      <c r="G35" s="31"/>
      <c r="H35" s="31"/>
      <c r="I35" s="31"/>
      <c r="J35" s="31"/>
      <c r="K35" s="31"/>
      <c r="L35" s="31"/>
    </row>
    <row r="36" spans="1:12" ht="83.25" customHeight="1">
      <c r="A36" s="18"/>
      <c r="B36" s="18"/>
      <c r="C36" s="30"/>
      <c r="D36" s="132"/>
      <c r="E36" s="132"/>
      <c r="F36" s="132"/>
      <c r="G36" s="132"/>
      <c r="H36" s="132"/>
      <c r="I36" s="132"/>
      <c r="J36" s="132"/>
      <c r="K36" s="136"/>
      <c r="L36" s="1"/>
    </row>
  </sheetData>
  <mergeCells count="61">
    <mergeCell ref="C1:J1"/>
    <mergeCell ref="K7:L7"/>
    <mergeCell ref="A8:B8"/>
    <mergeCell ref="K8:L8"/>
    <mergeCell ref="A9:B9"/>
    <mergeCell ref="K9:L9"/>
    <mergeCell ref="A10:B10"/>
    <mergeCell ref="K10:L10"/>
    <mergeCell ref="A11:B11"/>
    <mergeCell ref="K11:L11"/>
    <mergeCell ref="A12:B12"/>
    <mergeCell ref="K12:L12"/>
    <mergeCell ref="A13:B13"/>
    <mergeCell ref="K13:L13"/>
    <mergeCell ref="A14:B14"/>
    <mergeCell ref="K14:L14"/>
    <mergeCell ref="A15:B15"/>
    <mergeCell ref="K15:L15"/>
    <mergeCell ref="A16:B16"/>
    <mergeCell ref="K16:L16"/>
    <mergeCell ref="A17:B17"/>
    <mergeCell ref="K17:L17"/>
    <mergeCell ref="A18:B18"/>
    <mergeCell ref="K18:L18"/>
    <mergeCell ref="A19:B19"/>
    <mergeCell ref="K19:L19"/>
    <mergeCell ref="A20:B20"/>
    <mergeCell ref="K20:L20"/>
    <mergeCell ref="A21:B21"/>
    <mergeCell ref="K21:L21"/>
    <mergeCell ref="A22:B22"/>
    <mergeCell ref="K22:L22"/>
    <mergeCell ref="A23:B23"/>
    <mergeCell ref="K23:L23"/>
    <mergeCell ref="A24:B24"/>
    <mergeCell ref="K24:L24"/>
    <mergeCell ref="A25:B25"/>
    <mergeCell ref="K25:L25"/>
    <mergeCell ref="A26:B26"/>
    <mergeCell ref="K26:L26"/>
    <mergeCell ref="A27:B27"/>
    <mergeCell ref="K27:L27"/>
    <mergeCell ref="A28:B28"/>
    <mergeCell ref="K28:L28"/>
    <mergeCell ref="A29:B29"/>
    <mergeCell ref="K29:L29"/>
    <mergeCell ref="A30:B30"/>
    <mergeCell ref="K30:L30"/>
    <mergeCell ref="E32:I32"/>
    <mergeCell ref="C35:L35"/>
    <mergeCell ref="D36:J36"/>
    <mergeCell ref="J5:J6"/>
    <mergeCell ref="K5:L6"/>
    <mergeCell ref="J8:J9"/>
    <mergeCell ref="J11:J12"/>
    <mergeCell ref="J14:J15"/>
    <mergeCell ref="J17:J18"/>
    <mergeCell ref="J20:J21"/>
    <mergeCell ref="J23:J24"/>
    <mergeCell ref="J26:J27"/>
    <mergeCell ref="J29:J30"/>
  </mergeCells>
  <phoneticPr fontId="2"/>
  <pageMargins left="0.70866141732283472" right="0.70866141732283472" top="0.74803149606299213" bottom="0.74803149606299213" header="0.31496062992125984" footer="0.31496062992125984"/>
  <pageSetup paperSize="9" scale="37"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00FF"/>
    <pageSetUpPr fitToPage="1"/>
  </sheetPr>
  <dimension ref="B2:M40"/>
  <sheetViews>
    <sheetView view="pageBreakPreview" zoomScale="85" zoomScaleSheetLayoutView="85" workbookViewId="0">
      <selection activeCell="L21" sqref="L21"/>
    </sheetView>
  </sheetViews>
  <sheetFormatPr defaultRowHeight="18.75"/>
  <cols>
    <col min="1" max="1" width="1.125" customWidth="1"/>
    <col min="2" max="2" width="9" customWidth="1"/>
    <col min="3" max="3" width="5.625" customWidth="1"/>
    <col min="4" max="4" width="10.625" customWidth="1"/>
    <col min="5" max="5" width="3.125" customWidth="1"/>
    <col min="6" max="6" width="9" customWidth="1"/>
    <col min="7" max="7" width="3.125" customWidth="1"/>
    <col min="8" max="8" width="8.625" customWidth="1"/>
    <col min="9" max="9" width="3.125" customWidth="1"/>
    <col min="10" max="10" width="8.625" customWidth="1"/>
    <col min="11" max="11" width="3.125" customWidth="1"/>
    <col min="12" max="12" width="11.875" customWidth="1"/>
    <col min="13" max="13" width="3.125" customWidth="1"/>
    <col min="14" max="14" width="9" customWidth="1"/>
  </cols>
  <sheetData>
    <row r="2" spans="2:13">
      <c r="B2" s="140" t="str">
        <f>"医療機関等名称："&amp;'様式２　実績報告'!B1:J1</f>
        <v>医療機関等名称：</v>
      </c>
      <c r="C2" s="140"/>
      <c r="D2" s="140"/>
      <c r="E2" s="140"/>
      <c r="F2" s="140"/>
      <c r="G2" s="140"/>
      <c r="H2" s="140"/>
      <c r="I2" s="140"/>
      <c r="J2" s="140"/>
    </row>
    <row r="5" spans="2:13">
      <c r="B5" s="141" t="s">
        <v>76</v>
      </c>
      <c r="C5" s="141"/>
    </row>
    <row r="6" spans="2:13" ht="18" customHeight="1">
      <c r="B6" s="142"/>
      <c r="C6" s="152" t="s">
        <v>77</v>
      </c>
      <c r="D6" s="162"/>
      <c r="E6" s="173"/>
      <c r="F6" s="161" t="s">
        <v>78</v>
      </c>
      <c r="G6" s="172"/>
      <c r="H6" s="172"/>
      <c r="I6" s="172"/>
      <c r="J6" s="172"/>
      <c r="K6" s="172"/>
      <c r="L6" s="189" t="s">
        <v>7</v>
      </c>
      <c r="M6" s="197"/>
    </row>
    <row r="7" spans="2:13">
      <c r="B7" s="142"/>
      <c r="C7" s="153"/>
      <c r="D7" s="163"/>
      <c r="E7" s="174"/>
      <c r="F7" s="161" t="s">
        <v>10</v>
      </c>
      <c r="G7" s="180"/>
      <c r="H7" s="161" t="s">
        <v>79</v>
      </c>
      <c r="I7" s="180"/>
      <c r="J7" s="182" t="s">
        <v>80</v>
      </c>
      <c r="K7" s="185"/>
      <c r="L7" s="189"/>
      <c r="M7" s="197"/>
    </row>
    <row r="8" spans="2:13">
      <c r="B8" s="143" t="s">
        <v>56</v>
      </c>
      <c r="C8" s="154">
        <f>SUM('様式２　実績報告'!C9:I9,'様式２　実績報告'!C12:I12,'様式２　実績報告'!C15:I15,'様式２　実績報告'!C18:F18)</f>
        <v>0</v>
      </c>
      <c r="D8" s="164"/>
      <c r="E8" s="175" t="s">
        <v>41</v>
      </c>
      <c r="F8" s="154"/>
      <c r="G8" s="175" t="s">
        <v>41</v>
      </c>
      <c r="H8" s="154"/>
      <c r="I8" s="175" t="s">
        <v>41</v>
      </c>
      <c r="J8" s="183">
        <f>SUM(F8,H8)</f>
        <v>0</v>
      </c>
      <c r="K8" s="186" t="s">
        <v>41</v>
      </c>
      <c r="L8" s="190">
        <f>C8-J8</f>
        <v>0</v>
      </c>
      <c r="M8" s="175" t="s">
        <v>41</v>
      </c>
    </row>
    <row r="9" spans="2:13" ht="19.5">
      <c r="B9" s="144" t="s">
        <v>60</v>
      </c>
      <c r="C9" s="155">
        <f>SUM('様式２　実績報告'!G18:I18,'様式２　実績報告'!C21:I21,'様式２　実績報告'!C24:I24,'様式２　実績報告'!C27:I27,'様式２　実績報告'!C30:I30)</f>
        <v>0</v>
      </c>
      <c r="D9" s="165"/>
      <c r="E9" s="176" t="s">
        <v>41</v>
      </c>
      <c r="F9" s="155"/>
      <c r="G9" s="176" t="s">
        <v>41</v>
      </c>
      <c r="H9" s="155"/>
      <c r="I9" s="176" t="s">
        <v>41</v>
      </c>
      <c r="J9" s="184">
        <f>SUM(F9,H9)</f>
        <v>0</v>
      </c>
      <c r="K9" s="187" t="s">
        <v>41</v>
      </c>
      <c r="L9" s="191">
        <f>C9-J9</f>
        <v>0</v>
      </c>
      <c r="M9" s="176" t="s">
        <v>41</v>
      </c>
    </row>
    <row r="10" spans="2:13" ht="19.5">
      <c r="B10" s="145" t="s">
        <v>80</v>
      </c>
      <c r="C10" s="156"/>
      <c r="D10" s="166">
        <f>SUM(C8:D9)</f>
        <v>0</v>
      </c>
      <c r="E10" s="177" t="s">
        <v>41</v>
      </c>
      <c r="F10" s="179">
        <f>SUM(F8:F9)</f>
        <v>0</v>
      </c>
      <c r="G10" s="177" t="s">
        <v>41</v>
      </c>
      <c r="H10" s="179">
        <f>SUM(H8:H9)</f>
        <v>0</v>
      </c>
      <c r="I10" s="177" t="s">
        <v>41</v>
      </c>
      <c r="J10" s="179">
        <f>SUM(J8:J9)</f>
        <v>0</v>
      </c>
      <c r="K10" s="1" t="s">
        <v>41</v>
      </c>
      <c r="L10" s="192">
        <f>SUM(L8:L9)</f>
        <v>0</v>
      </c>
      <c r="M10" s="177" t="s">
        <v>41</v>
      </c>
    </row>
    <row r="11" spans="2:13">
      <c r="B11" s="146"/>
      <c r="C11" s="56"/>
      <c r="D11" s="167"/>
      <c r="F11" s="167"/>
      <c r="H11" s="167"/>
      <c r="J11" s="167"/>
      <c r="L11" s="193"/>
    </row>
    <row r="12" spans="2:13" ht="11.25" customHeight="1">
      <c r="B12" s="147"/>
      <c r="C12" s="56"/>
      <c r="D12" s="167"/>
      <c r="F12" s="167"/>
      <c r="H12" s="167"/>
      <c r="J12" s="167"/>
      <c r="L12" s="193"/>
    </row>
    <row r="13" spans="2:13">
      <c r="B13" s="148" t="s">
        <v>81</v>
      </c>
    </row>
    <row r="14" spans="2:13">
      <c r="B14" s="149"/>
      <c r="C14" s="157" t="s">
        <v>82</v>
      </c>
    </row>
    <row r="16" spans="2:13" ht="19.7" customHeight="1">
      <c r="B16" s="148" t="s">
        <v>83</v>
      </c>
    </row>
    <row r="17" spans="2:13" ht="19.7" customHeight="1">
      <c r="B17" s="148"/>
    </row>
    <row r="18" spans="2:13">
      <c r="B18" s="150" t="str">
        <f>B8</f>
        <v>11月</v>
      </c>
      <c r="C18" s="150"/>
      <c r="D18" s="168" t="s">
        <v>45</v>
      </c>
      <c r="E18" s="178">
        <f>L8</f>
        <v>0</v>
      </c>
      <c r="F18" s="178"/>
      <c r="G18" s="181" t="s">
        <v>84</v>
      </c>
      <c r="I18" s="157" t="str">
        <f>IF(E18=L24,"","接種回数の差と内訳の計が一致していません")</f>
        <v/>
      </c>
    </row>
    <row r="19" spans="2:13">
      <c r="B19" s="142" t="s">
        <v>85</v>
      </c>
      <c r="C19" s="158"/>
      <c r="D19" s="169"/>
      <c r="E19" s="169"/>
      <c r="F19" s="169"/>
      <c r="G19" s="169"/>
      <c r="H19" s="169"/>
      <c r="I19" s="169"/>
      <c r="J19" s="169"/>
      <c r="K19" s="169"/>
      <c r="L19" s="169"/>
      <c r="M19" s="198"/>
    </row>
    <row r="20" spans="2:13">
      <c r="B20" s="142"/>
      <c r="C20" s="159"/>
      <c r="D20" s="170"/>
      <c r="E20" s="170"/>
      <c r="F20" s="170"/>
      <c r="G20" s="170"/>
      <c r="H20" s="170"/>
      <c r="I20" s="170"/>
      <c r="J20" s="170"/>
      <c r="K20" s="170"/>
      <c r="L20" s="170"/>
      <c r="M20" s="199"/>
    </row>
    <row r="21" spans="2:13">
      <c r="B21" s="142" t="s">
        <v>24</v>
      </c>
      <c r="C21" s="160"/>
      <c r="D21" s="171"/>
      <c r="E21" s="171"/>
      <c r="F21" s="171"/>
      <c r="G21" s="171"/>
      <c r="H21" s="171"/>
      <c r="I21" s="171"/>
      <c r="J21" s="171"/>
      <c r="K21" s="188"/>
      <c r="L21" s="194"/>
      <c r="M21" s="175" t="s">
        <v>41</v>
      </c>
    </row>
    <row r="22" spans="2:13">
      <c r="B22" s="142"/>
      <c r="C22" s="160"/>
      <c r="D22" s="171"/>
      <c r="E22" s="171"/>
      <c r="F22" s="171"/>
      <c r="G22" s="171"/>
      <c r="H22" s="171"/>
      <c r="I22" s="171"/>
      <c r="J22" s="171"/>
      <c r="K22" s="188"/>
      <c r="L22" s="195"/>
      <c r="M22" s="175" t="s">
        <v>41</v>
      </c>
    </row>
    <row r="23" spans="2:13">
      <c r="B23" s="142"/>
      <c r="C23" s="160"/>
      <c r="D23" s="171"/>
      <c r="E23" s="171"/>
      <c r="F23" s="171"/>
      <c r="G23" s="171"/>
      <c r="H23" s="171"/>
      <c r="I23" s="171"/>
      <c r="J23" s="171"/>
      <c r="K23" s="188"/>
      <c r="L23" s="195"/>
      <c r="M23" s="175" t="s">
        <v>41</v>
      </c>
    </row>
    <row r="24" spans="2:13">
      <c r="B24" s="142"/>
      <c r="C24" s="161"/>
      <c r="D24" s="172" t="s">
        <v>80</v>
      </c>
      <c r="E24" s="172"/>
      <c r="F24" s="172"/>
      <c r="G24" s="172"/>
      <c r="H24" s="172"/>
      <c r="I24" s="172"/>
      <c r="J24" s="172"/>
      <c r="K24" s="180"/>
      <c r="L24" s="196">
        <f>SUM(L21:L23)</f>
        <v>0</v>
      </c>
      <c r="M24" s="175" t="s">
        <v>41</v>
      </c>
    </row>
    <row r="26" spans="2:13">
      <c r="B26" s="151" t="str">
        <f>LEFT(B9,2)</f>
        <v>12</v>
      </c>
      <c r="C26" s="150"/>
      <c r="D26" s="168" t="s">
        <v>45</v>
      </c>
      <c r="E26" s="178">
        <f>L9</f>
        <v>0</v>
      </c>
      <c r="F26" s="178"/>
      <c r="G26" s="181" t="s">
        <v>84</v>
      </c>
      <c r="I26" s="157" t="str">
        <f>IF(E26=L32,"","接種回数の差と内訳の計が一致していません")</f>
        <v/>
      </c>
    </row>
    <row r="27" spans="2:13">
      <c r="B27" s="142" t="s">
        <v>85</v>
      </c>
      <c r="C27" s="158"/>
      <c r="D27" s="169"/>
      <c r="E27" s="169"/>
      <c r="F27" s="169"/>
      <c r="G27" s="169"/>
      <c r="H27" s="169"/>
      <c r="I27" s="169"/>
      <c r="J27" s="169"/>
      <c r="K27" s="169"/>
      <c r="L27" s="169"/>
      <c r="M27" s="198"/>
    </row>
    <row r="28" spans="2:13">
      <c r="B28" s="142"/>
      <c r="C28" s="159"/>
      <c r="D28" s="170"/>
      <c r="E28" s="170"/>
      <c r="F28" s="170"/>
      <c r="G28" s="170"/>
      <c r="H28" s="170"/>
      <c r="I28" s="170"/>
      <c r="J28" s="170"/>
      <c r="K28" s="170"/>
      <c r="L28" s="170"/>
      <c r="M28" s="199"/>
    </row>
    <row r="29" spans="2:13">
      <c r="B29" s="142" t="s">
        <v>24</v>
      </c>
      <c r="C29" s="160"/>
      <c r="D29" s="171"/>
      <c r="E29" s="171"/>
      <c r="F29" s="171"/>
      <c r="G29" s="171"/>
      <c r="H29" s="171"/>
      <c r="I29" s="171"/>
      <c r="J29" s="171"/>
      <c r="K29" s="188"/>
      <c r="L29" s="194"/>
      <c r="M29" s="175" t="s">
        <v>41</v>
      </c>
    </row>
    <row r="30" spans="2:13">
      <c r="B30" s="142"/>
      <c r="C30" s="160"/>
      <c r="D30" s="171"/>
      <c r="E30" s="171"/>
      <c r="F30" s="171"/>
      <c r="G30" s="171"/>
      <c r="H30" s="171"/>
      <c r="I30" s="171"/>
      <c r="J30" s="171"/>
      <c r="K30" s="188"/>
      <c r="L30" s="195"/>
      <c r="M30" s="175" t="s">
        <v>41</v>
      </c>
    </row>
    <row r="31" spans="2:13">
      <c r="B31" s="142"/>
      <c r="C31" s="160"/>
      <c r="D31" s="171"/>
      <c r="E31" s="171"/>
      <c r="F31" s="171"/>
      <c r="G31" s="171"/>
      <c r="H31" s="171"/>
      <c r="I31" s="171"/>
      <c r="J31" s="171"/>
      <c r="K31" s="188"/>
      <c r="L31" s="195"/>
      <c r="M31" s="175" t="s">
        <v>41</v>
      </c>
    </row>
    <row r="32" spans="2:13">
      <c r="B32" s="142"/>
      <c r="C32" s="161"/>
      <c r="D32" s="172" t="s">
        <v>80</v>
      </c>
      <c r="E32" s="172"/>
      <c r="F32" s="172"/>
      <c r="G32" s="172"/>
      <c r="H32" s="172"/>
      <c r="I32" s="172"/>
      <c r="J32" s="172"/>
      <c r="K32" s="180"/>
      <c r="L32" s="196">
        <f>SUM(L29:L31)</f>
        <v>0</v>
      </c>
      <c r="M32" s="175" t="s">
        <v>41</v>
      </c>
    </row>
    <row r="34" spans="2:13">
      <c r="B34" s="150"/>
      <c r="C34" s="150"/>
      <c r="D34" s="150"/>
      <c r="E34" s="150"/>
      <c r="F34" s="150"/>
      <c r="G34" s="150"/>
      <c r="H34" s="150"/>
      <c r="I34" s="150"/>
      <c r="J34" s="150"/>
      <c r="K34" s="150"/>
      <c r="L34" s="150"/>
      <c r="M34" s="150"/>
    </row>
    <row r="35" spans="2:13">
      <c r="B35" s="150"/>
      <c r="C35" s="150"/>
      <c r="D35" s="150"/>
      <c r="E35" s="150"/>
      <c r="F35" s="150"/>
      <c r="G35" s="150"/>
      <c r="H35" s="150"/>
      <c r="I35" s="150"/>
      <c r="J35" s="150"/>
      <c r="K35" s="150"/>
      <c r="L35" s="150"/>
      <c r="M35" s="150"/>
    </row>
    <row r="36" spans="2:13">
      <c r="B36" s="150"/>
      <c r="C36" s="150"/>
      <c r="D36" s="150"/>
      <c r="E36" s="150"/>
      <c r="F36" s="150"/>
      <c r="G36" s="150"/>
      <c r="H36" s="150"/>
      <c r="I36" s="150"/>
      <c r="J36" s="150"/>
      <c r="K36" s="150"/>
      <c r="L36" s="150"/>
      <c r="M36" s="150"/>
    </row>
    <row r="37" spans="2:13">
      <c r="B37" s="150"/>
      <c r="C37" s="150"/>
      <c r="D37" s="150"/>
      <c r="E37" s="150"/>
      <c r="F37" s="150"/>
      <c r="G37" s="150"/>
      <c r="H37" s="150"/>
      <c r="I37" s="150"/>
      <c r="J37" s="150"/>
      <c r="K37" s="150"/>
      <c r="L37" s="150"/>
      <c r="M37" s="150"/>
    </row>
    <row r="38" spans="2:13">
      <c r="B38" s="150"/>
      <c r="C38" s="150"/>
      <c r="D38" s="150"/>
      <c r="E38" s="150"/>
      <c r="F38" s="150"/>
      <c r="G38" s="150"/>
      <c r="H38" s="150"/>
      <c r="I38" s="150"/>
      <c r="J38" s="150"/>
      <c r="K38" s="150"/>
      <c r="L38" s="150"/>
      <c r="M38" s="150"/>
    </row>
    <row r="39" spans="2:13">
      <c r="B39" s="150"/>
      <c r="C39" s="150"/>
      <c r="D39" s="150"/>
      <c r="E39" s="150"/>
      <c r="F39" s="150"/>
      <c r="G39" s="150"/>
      <c r="H39" s="150"/>
      <c r="I39" s="150"/>
      <c r="J39" s="150"/>
      <c r="K39" s="150"/>
      <c r="L39" s="150"/>
      <c r="M39" s="150"/>
    </row>
    <row r="40" spans="2:13">
      <c r="B40" s="150"/>
      <c r="C40" s="150"/>
      <c r="D40" s="150"/>
      <c r="E40" s="150"/>
      <c r="F40" s="150"/>
      <c r="G40" s="150"/>
      <c r="H40" s="150"/>
      <c r="I40" s="150"/>
      <c r="J40" s="150"/>
      <c r="K40" s="150"/>
      <c r="L40" s="150"/>
      <c r="M40" s="150"/>
    </row>
  </sheetData>
  <sheetProtection sheet="1" objects="1" scenarios="1"/>
  <mergeCells count="26">
    <mergeCell ref="B2:J2"/>
    <mergeCell ref="F6:K6"/>
    <mergeCell ref="F7:G7"/>
    <mergeCell ref="H7:I7"/>
    <mergeCell ref="J7:K7"/>
    <mergeCell ref="C8:D8"/>
    <mergeCell ref="C9:D9"/>
    <mergeCell ref="E18:F18"/>
    <mergeCell ref="C21:K21"/>
    <mergeCell ref="C22:K22"/>
    <mergeCell ref="C23:K23"/>
    <mergeCell ref="D24:K24"/>
    <mergeCell ref="E26:F26"/>
    <mergeCell ref="C29:K29"/>
    <mergeCell ref="C30:K30"/>
    <mergeCell ref="C31:K31"/>
    <mergeCell ref="D32:K32"/>
    <mergeCell ref="B6:B7"/>
    <mergeCell ref="C6:D7"/>
    <mergeCell ref="L6:M7"/>
    <mergeCell ref="B19:B20"/>
    <mergeCell ref="C19:M20"/>
    <mergeCell ref="B21:B24"/>
    <mergeCell ref="B27:B28"/>
    <mergeCell ref="C27:M28"/>
    <mergeCell ref="B29:B32"/>
  </mergeCells>
  <phoneticPr fontId="2"/>
  <conditionalFormatting sqref="E8:I9 C8:C9">
    <cfRule type="cellIs" dxfId="5" priority="1" operator="equal">
      <formula>""</formula>
    </cfRule>
  </conditionalFormatting>
  <dataValidations count="1">
    <dataValidation type="list" allowBlank="1" showDropDown="0" showInputMessage="1" showErrorMessage="1" promptTitle="✔" sqref="B14">
      <formula1>"✔　"</formula1>
    </dataValidation>
  </dataValidations>
  <pageMargins left="0.70866141732283472" right="0.70866141732283472" top="0.74803149606299213" bottom="0.74803149606299213" header="0.31496062992125984" footer="0.31496062992125984"/>
  <pageSetup paperSize="9" scale="90" fitToWidth="1" fitToHeight="0" orientation="portrait" usePrinterDefaults="1"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O43"/>
  <sheetViews>
    <sheetView showGridLines="0" view="pageBreakPreview" topLeftCell="A4" zoomScale="40" zoomScaleNormal="55" zoomScaleSheetLayoutView="40" workbookViewId="0">
      <selection activeCell="G30" sqref="G30"/>
    </sheetView>
  </sheetViews>
  <sheetFormatPr defaultRowHeight="18.75"/>
  <cols>
    <col min="1" max="1" width="38.75" customWidth="1"/>
    <col min="2" max="2" width="11.25" customWidth="1"/>
    <col min="3" max="9" width="13.25" customWidth="1"/>
    <col min="10" max="10" width="23.875" customWidth="1"/>
    <col min="11" max="11" width="15.875" customWidth="1"/>
    <col min="12" max="12" width="23.625" customWidth="1"/>
    <col min="13" max="13" width="9" customWidth="1"/>
    <col min="14" max="15" width="9" hidden="1" customWidth="1"/>
    <col min="16" max="16384" width="9" customWidth="1"/>
  </cols>
  <sheetData>
    <row r="1" spans="1:15" ht="70.5" customHeight="1">
      <c r="A1" s="8" t="s">
        <v>88</v>
      </c>
      <c r="B1" s="200" t="s">
        <v>101</v>
      </c>
      <c r="C1" s="200"/>
      <c r="D1" s="200"/>
      <c r="E1" s="200"/>
      <c r="F1" s="200"/>
      <c r="G1" s="200"/>
      <c r="H1" s="200"/>
      <c r="I1" s="200"/>
      <c r="J1" s="200"/>
      <c r="L1" s="50" t="s">
        <v>65</v>
      </c>
    </row>
    <row r="2" spans="1:15" ht="77.25" customHeight="1">
      <c r="A2" s="9" t="s">
        <v>75</v>
      </c>
      <c r="B2" s="9"/>
      <c r="C2" s="9"/>
      <c r="D2" s="9"/>
      <c r="E2" s="9"/>
      <c r="F2" s="9"/>
      <c r="G2" s="9"/>
      <c r="H2" s="9"/>
      <c r="I2" s="9"/>
      <c r="J2" s="9"/>
      <c r="L2" s="51"/>
    </row>
    <row r="3" spans="1:15" ht="26.25" customHeight="1">
      <c r="A3" s="9"/>
      <c r="B3" s="9"/>
      <c r="C3" s="9"/>
      <c r="D3" s="9"/>
      <c r="E3" s="9"/>
      <c r="F3" s="9"/>
      <c r="G3" s="9"/>
      <c r="H3" s="9"/>
      <c r="I3" s="9"/>
      <c r="J3" s="9"/>
      <c r="L3" s="52"/>
    </row>
    <row r="4" spans="1:15" ht="51" customHeight="1">
      <c r="A4" s="9" t="s">
        <v>36</v>
      </c>
      <c r="B4" s="9"/>
      <c r="C4" s="9"/>
      <c r="D4" s="9"/>
      <c r="E4" s="9"/>
      <c r="F4" s="9"/>
      <c r="G4" s="9"/>
      <c r="H4" s="9"/>
      <c r="I4" s="9"/>
      <c r="J4" s="9"/>
      <c r="L4" s="52"/>
    </row>
    <row r="5" spans="1:15" ht="48" customHeight="1">
      <c r="A5" s="10" t="s">
        <v>48</v>
      </c>
      <c r="B5" s="11"/>
      <c r="C5" s="11"/>
      <c r="D5" s="11"/>
      <c r="E5" s="11"/>
      <c r="F5" s="11"/>
      <c r="G5" s="11"/>
      <c r="H5" s="11"/>
      <c r="I5" s="11"/>
      <c r="J5" s="38" t="s">
        <v>5</v>
      </c>
      <c r="K5" s="46" t="s">
        <v>19</v>
      </c>
      <c r="L5" s="53"/>
    </row>
    <row r="6" spans="1:15" ht="42" customHeight="1">
      <c r="A6" s="11"/>
      <c r="B6" s="11"/>
      <c r="C6" s="27" t="s">
        <v>3</v>
      </c>
      <c r="D6" s="27" t="s">
        <v>12</v>
      </c>
      <c r="E6" s="27" t="s">
        <v>6</v>
      </c>
      <c r="F6" s="27" t="s">
        <v>13</v>
      </c>
      <c r="G6" s="27" t="s">
        <v>1</v>
      </c>
      <c r="H6" s="27" t="s">
        <v>15</v>
      </c>
      <c r="I6" s="27" t="s">
        <v>0</v>
      </c>
      <c r="J6" s="38"/>
      <c r="K6" s="47"/>
      <c r="L6" s="54"/>
    </row>
    <row r="7" spans="1:15" ht="39" customHeight="1">
      <c r="A7" s="11"/>
      <c r="B7" s="11"/>
      <c r="C7" s="201">
        <v>45602</v>
      </c>
      <c r="D7" s="201">
        <f t="shared" ref="D7:I7" si="0">C7+1</f>
        <v>45603</v>
      </c>
      <c r="E7" s="201">
        <f t="shared" si="0"/>
        <v>45604</v>
      </c>
      <c r="F7" s="201">
        <f t="shared" si="0"/>
        <v>45605</v>
      </c>
      <c r="G7" s="201">
        <f t="shared" si="0"/>
        <v>45606</v>
      </c>
      <c r="H7" s="204">
        <f t="shared" si="0"/>
        <v>45607</v>
      </c>
      <c r="I7" s="205">
        <f t="shared" si="0"/>
        <v>45608</v>
      </c>
      <c r="J7" s="39"/>
      <c r="K7" s="135"/>
      <c r="L7" s="137"/>
    </row>
    <row r="8" spans="1:15" ht="48.75" customHeight="1">
      <c r="A8" s="12" t="s">
        <v>63</v>
      </c>
      <c r="B8" s="22"/>
      <c r="C8" s="202"/>
      <c r="D8" s="202"/>
      <c r="E8" s="202"/>
      <c r="F8" s="202"/>
      <c r="G8" s="202"/>
      <c r="H8" s="202" t="s">
        <v>29</v>
      </c>
      <c r="I8" s="202"/>
      <c r="J8" s="40">
        <f>IF(SUM(C9:I9)=0,"回",SUM(C9:I9))</f>
        <v>200</v>
      </c>
      <c r="K8" s="135"/>
      <c r="L8" s="137"/>
      <c r="N8" s="56" t="str">
        <f>IF(AND(COUNTIFS(C8:I8,"〇")&gt;0,SUM(C9:I9)&gt;=100),"〇","×")</f>
        <v>〇</v>
      </c>
      <c r="O8">
        <f>IF(N8="〇",J8,"")</f>
        <v>200</v>
      </c>
    </row>
    <row r="9" spans="1:15" ht="48.75" customHeight="1">
      <c r="A9" s="13" t="s">
        <v>14</v>
      </c>
      <c r="B9" s="23"/>
      <c r="C9" s="202"/>
      <c r="D9" s="202"/>
      <c r="E9" s="202"/>
      <c r="F9" s="202">
        <v>200</v>
      </c>
      <c r="G9" s="202"/>
      <c r="H9" s="202"/>
      <c r="I9" s="202"/>
      <c r="J9" s="41"/>
      <c r="K9" s="135"/>
      <c r="L9" s="137"/>
    </row>
    <row r="10" spans="1:15" ht="39" customHeight="1">
      <c r="A10" s="14"/>
      <c r="B10" s="24"/>
      <c r="C10" s="201">
        <f>I7+1</f>
        <v>45609</v>
      </c>
      <c r="D10" s="201">
        <f t="shared" ref="D10:I10" si="1">C10+1</f>
        <v>45610</v>
      </c>
      <c r="E10" s="201">
        <f t="shared" si="1"/>
        <v>45611</v>
      </c>
      <c r="F10" s="201">
        <f t="shared" si="1"/>
        <v>45612</v>
      </c>
      <c r="G10" s="201">
        <f t="shared" si="1"/>
        <v>45613</v>
      </c>
      <c r="H10" s="204">
        <f t="shared" si="1"/>
        <v>45614</v>
      </c>
      <c r="I10" s="205">
        <f t="shared" si="1"/>
        <v>45615</v>
      </c>
      <c r="J10" s="39"/>
      <c r="K10" s="135"/>
      <c r="L10" s="137"/>
    </row>
    <row r="11" spans="1:15" ht="48.75" customHeight="1">
      <c r="A11" s="12" t="s">
        <v>63</v>
      </c>
      <c r="B11" s="22"/>
      <c r="C11" s="202"/>
      <c r="D11" s="202"/>
      <c r="E11" s="202"/>
      <c r="F11" s="202"/>
      <c r="G11" s="202"/>
      <c r="H11" s="202" t="s">
        <v>29</v>
      </c>
      <c r="I11" s="206"/>
      <c r="J11" s="42">
        <f>IF(SUM(C12:I12)=0,"回",SUM(C12:I12))</f>
        <v>100</v>
      </c>
      <c r="K11" s="135"/>
      <c r="L11" s="137"/>
      <c r="N11" s="56" t="str">
        <f>IF(AND(COUNTIFS(C11:I11,"〇")&gt;0,SUM(C12:I12)&gt;=100),"〇","×")</f>
        <v>〇</v>
      </c>
      <c r="O11">
        <f>IF(N11="〇",J11,"")</f>
        <v>100</v>
      </c>
    </row>
    <row r="12" spans="1:15" ht="48.75" customHeight="1">
      <c r="A12" s="13" t="s">
        <v>14</v>
      </c>
      <c r="B12" s="23"/>
      <c r="C12" s="202">
        <v>50</v>
      </c>
      <c r="D12" s="202">
        <v>20</v>
      </c>
      <c r="E12" s="202"/>
      <c r="F12" s="202">
        <v>10</v>
      </c>
      <c r="G12" s="202">
        <v>20</v>
      </c>
      <c r="H12" s="202"/>
      <c r="I12" s="206"/>
      <c r="J12" s="43"/>
      <c r="K12" s="135"/>
      <c r="L12" s="137"/>
    </row>
    <row r="13" spans="1:15" ht="39" customHeight="1">
      <c r="A13" s="14"/>
      <c r="B13" s="24"/>
      <c r="C13" s="201">
        <f>I10+1</f>
        <v>45616</v>
      </c>
      <c r="D13" s="201">
        <f t="shared" ref="D13:I13" si="2">C13+1</f>
        <v>45617</v>
      </c>
      <c r="E13" s="201">
        <f t="shared" si="2"/>
        <v>45618</v>
      </c>
      <c r="F13" s="201">
        <f t="shared" si="2"/>
        <v>45619</v>
      </c>
      <c r="G13" s="201">
        <f t="shared" si="2"/>
        <v>45620</v>
      </c>
      <c r="H13" s="204">
        <f t="shared" si="2"/>
        <v>45621</v>
      </c>
      <c r="I13" s="205">
        <f t="shared" si="2"/>
        <v>45622</v>
      </c>
      <c r="J13" s="39"/>
      <c r="K13" s="135"/>
      <c r="L13" s="137"/>
    </row>
    <row r="14" spans="1:15" ht="48.75" customHeight="1">
      <c r="A14" s="12" t="s">
        <v>63</v>
      </c>
      <c r="B14" s="22"/>
      <c r="C14" s="202"/>
      <c r="D14" s="202"/>
      <c r="E14" s="202"/>
      <c r="F14" s="202"/>
      <c r="G14" s="202"/>
      <c r="H14" s="202" t="s">
        <v>29</v>
      </c>
      <c r="I14" s="202"/>
      <c r="J14" s="42">
        <f>IF(SUM(C15:I15)=0,"回",SUM(C15:I15))</f>
        <v>500</v>
      </c>
      <c r="K14" s="135"/>
      <c r="L14" s="137"/>
      <c r="N14" s="56" t="str">
        <f>IF(AND(COUNTIFS(C14:I14,"〇")&gt;0,SUM(C15:I15)&gt;=100),"〇","×")</f>
        <v>〇</v>
      </c>
      <c r="O14">
        <f>IF(N14="〇",J14,"")</f>
        <v>500</v>
      </c>
    </row>
    <row r="15" spans="1:15" ht="48.75" customHeight="1">
      <c r="A15" s="13" t="s">
        <v>14</v>
      </c>
      <c r="B15" s="23"/>
      <c r="C15" s="202"/>
      <c r="D15" s="202"/>
      <c r="E15" s="202"/>
      <c r="F15" s="202"/>
      <c r="G15" s="202">
        <v>500</v>
      </c>
      <c r="H15" s="202"/>
      <c r="I15" s="202"/>
      <c r="J15" s="43"/>
      <c r="K15" s="135"/>
      <c r="L15" s="137"/>
    </row>
    <row r="16" spans="1:15" ht="39" customHeight="1">
      <c r="A16" s="14"/>
      <c r="B16" s="24"/>
      <c r="C16" s="201">
        <f>I13+1</f>
        <v>45623</v>
      </c>
      <c r="D16" s="201">
        <f t="shared" ref="D16:I16" si="3">C16+1</f>
        <v>45624</v>
      </c>
      <c r="E16" s="201">
        <f t="shared" si="3"/>
        <v>45625</v>
      </c>
      <c r="F16" s="201">
        <f t="shared" si="3"/>
        <v>45626</v>
      </c>
      <c r="G16" s="201">
        <f t="shared" si="3"/>
        <v>45627</v>
      </c>
      <c r="H16" s="204">
        <f t="shared" si="3"/>
        <v>45628</v>
      </c>
      <c r="I16" s="205">
        <f t="shared" si="3"/>
        <v>45629</v>
      </c>
      <c r="J16" s="39"/>
      <c r="K16" s="135"/>
      <c r="L16" s="137"/>
    </row>
    <row r="17" spans="1:15" ht="48.75" customHeight="1">
      <c r="A17" s="12" t="s">
        <v>63</v>
      </c>
      <c r="B17" s="22"/>
      <c r="C17" s="202"/>
      <c r="D17" s="202"/>
      <c r="E17" s="202"/>
      <c r="F17" s="202"/>
      <c r="G17" s="202"/>
      <c r="H17" s="202" t="s">
        <v>29</v>
      </c>
      <c r="I17" s="202"/>
      <c r="J17" s="42">
        <f>IF(SUM(C18:I18)=0,"回",SUM(C18:I18))</f>
        <v>10</v>
      </c>
      <c r="K17" s="135"/>
      <c r="L17" s="137"/>
      <c r="N17" s="56" t="str">
        <f>IF(AND(COUNTIFS(C17:I17,"〇")&gt;0,SUM(C18:I18)&gt;=100),"〇","×")</f>
        <v>×</v>
      </c>
      <c r="O17" t="str">
        <f>IF(N17="〇",J17,"")</f>
        <v/>
      </c>
    </row>
    <row r="18" spans="1:15" ht="48.75" customHeight="1">
      <c r="A18" s="13" t="s">
        <v>14</v>
      </c>
      <c r="B18" s="23"/>
      <c r="C18" s="202"/>
      <c r="D18" s="202"/>
      <c r="E18" s="202"/>
      <c r="F18" s="202"/>
      <c r="G18" s="202">
        <v>10</v>
      </c>
      <c r="H18" s="202"/>
      <c r="I18" s="202"/>
      <c r="J18" s="43"/>
      <c r="K18" s="135"/>
      <c r="L18" s="137"/>
    </row>
    <row r="19" spans="1:15" ht="39" customHeight="1">
      <c r="A19" s="14"/>
      <c r="B19" s="24"/>
      <c r="C19" s="201">
        <f>I16+1</f>
        <v>45630</v>
      </c>
      <c r="D19" s="201">
        <f t="shared" ref="D19:I19" si="4">C19+1</f>
        <v>45631</v>
      </c>
      <c r="E19" s="201">
        <f t="shared" si="4"/>
        <v>45632</v>
      </c>
      <c r="F19" s="201">
        <f t="shared" si="4"/>
        <v>45633</v>
      </c>
      <c r="G19" s="201">
        <f t="shared" si="4"/>
        <v>45634</v>
      </c>
      <c r="H19" s="204">
        <f t="shared" si="4"/>
        <v>45635</v>
      </c>
      <c r="I19" s="205">
        <f t="shared" si="4"/>
        <v>45636</v>
      </c>
      <c r="J19" s="39"/>
      <c r="K19" s="135"/>
      <c r="L19" s="137"/>
    </row>
    <row r="20" spans="1:15" ht="48.75" customHeight="1">
      <c r="A20" s="12" t="s">
        <v>63</v>
      </c>
      <c r="B20" s="22"/>
      <c r="C20" s="202"/>
      <c r="D20" s="202"/>
      <c r="E20" s="202"/>
      <c r="F20" s="202"/>
      <c r="G20" s="202"/>
      <c r="H20" s="202" t="s">
        <v>29</v>
      </c>
      <c r="I20" s="202"/>
      <c r="J20" s="42">
        <f>IF(SUM(C21:I21)=0,"回",SUM(C21:I21))</f>
        <v>100</v>
      </c>
      <c r="K20" s="135"/>
      <c r="L20" s="137"/>
      <c r="N20" s="56" t="str">
        <f>IF(AND(COUNTIFS(C20:I20,"〇")&gt;0,SUM(C21:I21)&gt;=100),"〇","×")</f>
        <v>〇</v>
      </c>
      <c r="O20">
        <f>IF(N20="〇",J20,"")</f>
        <v>100</v>
      </c>
    </row>
    <row r="21" spans="1:15" ht="48.75" customHeight="1">
      <c r="A21" s="13" t="s">
        <v>14</v>
      </c>
      <c r="B21" s="23"/>
      <c r="C21" s="202"/>
      <c r="D21" s="202"/>
      <c r="E21" s="202"/>
      <c r="F21" s="202"/>
      <c r="G21" s="202">
        <v>100</v>
      </c>
      <c r="H21" s="202"/>
      <c r="I21" s="202"/>
      <c r="J21" s="43"/>
      <c r="K21" s="135"/>
      <c r="L21" s="137"/>
    </row>
    <row r="22" spans="1:15" ht="39" customHeight="1">
      <c r="A22" s="14"/>
      <c r="B22" s="24"/>
      <c r="C22" s="201">
        <f>I19+1</f>
        <v>45637</v>
      </c>
      <c r="D22" s="201">
        <f t="shared" ref="D22:I22" si="5">C22+1</f>
        <v>45638</v>
      </c>
      <c r="E22" s="201">
        <f t="shared" si="5"/>
        <v>45639</v>
      </c>
      <c r="F22" s="201">
        <f t="shared" si="5"/>
        <v>45640</v>
      </c>
      <c r="G22" s="201">
        <f t="shared" si="5"/>
        <v>45641</v>
      </c>
      <c r="H22" s="204">
        <f t="shared" si="5"/>
        <v>45642</v>
      </c>
      <c r="I22" s="205">
        <f t="shared" si="5"/>
        <v>45643</v>
      </c>
      <c r="J22" s="39"/>
      <c r="K22" s="135"/>
      <c r="L22" s="137"/>
    </row>
    <row r="23" spans="1:15" ht="48.75" customHeight="1">
      <c r="A23" s="12" t="s">
        <v>63</v>
      </c>
      <c r="B23" s="22"/>
      <c r="C23" s="202"/>
      <c r="D23" s="202"/>
      <c r="E23" s="202"/>
      <c r="F23" s="202"/>
      <c r="G23" s="202"/>
      <c r="H23" s="202"/>
      <c r="I23" s="202"/>
      <c r="J23" s="42">
        <f>IF(SUM(C24:I24)=0,"回",SUM(C24:I24))</f>
        <v>100</v>
      </c>
      <c r="K23" s="135"/>
      <c r="L23" s="137"/>
      <c r="N23" s="56" t="str">
        <f>IF(AND(COUNTIFS(C23:I23,"〇")&gt;0,SUM(C24:I24)&gt;=100),"〇","×")</f>
        <v>×</v>
      </c>
      <c r="O23" t="str">
        <f>IF(N23="〇",J23,"")</f>
        <v/>
      </c>
    </row>
    <row r="24" spans="1:15" ht="48.75" customHeight="1">
      <c r="A24" s="13" t="s">
        <v>14</v>
      </c>
      <c r="B24" s="23"/>
      <c r="C24" s="202"/>
      <c r="D24" s="202"/>
      <c r="E24" s="202"/>
      <c r="F24" s="202"/>
      <c r="G24" s="202">
        <v>100</v>
      </c>
      <c r="H24" s="202"/>
      <c r="I24" s="202"/>
      <c r="J24" s="43"/>
      <c r="K24" s="135"/>
      <c r="L24" s="137"/>
    </row>
    <row r="25" spans="1:15" ht="39" customHeight="1">
      <c r="A25" s="14"/>
      <c r="B25" s="24"/>
      <c r="C25" s="201">
        <f>I22+1</f>
        <v>45644</v>
      </c>
      <c r="D25" s="201">
        <f t="shared" ref="D25:I25" si="6">C25+1</f>
        <v>45645</v>
      </c>
      <c r="E25" s="201">
        <f t="shared" si="6"/>
        <v>45646</v>
      </c>
      <c r="F25" s="201">
        <f t="shared" si="6"/>
        <v>45647</v>
      </c>
      <c r="G25" s="201">
        <f t="shared" si="6"/>
        <v>45648</v>
      </c>
      <c r="H25" s="204">
        <f t="shared" si="6"/>
        <v>45649</v>
      </c>
      <c r="I25" s="205">
        <f t="shared" si="6"/>
        <v>45650</v>
      </c>
      <c r="J25" s="39"/>
      <c r="K25" s="135"/>
      <c r="L25" s="137"/>
    </row>
    <row r="26" spans="1:15" ht="48.75" customHeight="1">
      <c r="A26" s="12" t="s">
        <v>63</v>
      </c>
      <c r="B26" s="22"/>
      <c r="C26" s="202"/>
      <c r="D26" s="202"/>
      <c r="E26" s="202"/>
      <c r="F26" s="202"/>
      <c r="G26" s="202"/>
      <c r="H26" s="202" t="s">
        <v>29</v>
      </c>
      <c r="I26" s="202"/>
      <c r="J26" s="42">
        <f>IF(SUM(C27:I27)=0,"回",SUM(C27:I27))</f>
        <v>50</v>
      </c>
      <c r="K26" s="135"/>
      <c r="L26" s="137"/>
      <c r="N26" s="56" t="str">
        <f>IF(AND(COUNTIFS(C26:I26,"〇")&gt;0,SUM(C27:I27)&gt;=100),"〇","×")</f>
        <v>×</v>
      </c>
      <c r="O26" t="str">
        <f>IF(N26="〇",J26,"")</f>
        <v/>
      </c>
    </row>
    <row r="27" spans="1:15" ht="48.75" customHeight="1">
      <c r="A27" s="13" t="s">
        <v>14</v>
      </c>
      <c r="B27" s="23"/>
      <c r="C27" s="202"/>
      <c r="D27" s="202"/>
      <c r="E27" s="202"/>
      <c r="F27" s="202"/>
      <c r="G27" s="202">
        <v>50</v>
      </c>
      <c r="H27" s="202"/>
      <c r="I27" s="202"/>
      <c r="J27" s="43"/>
      <c r="K27" s="135"/>
      <c r="L27" s="137"/>
    </row>
    <row r="28" spans="1:15" ht="39" customHeight="1">
      <c r="A28" s="14"/>
      <c r="B28" s="24"/>
      <c r="C28" s="201">
        <f>I25+1</f>
        <v>45651</v>
      </c>
      <c r="D28" s="201">
        <f t="shared" ref="D28:I28" si="7">C28+1</f>
        <v>45652</v>
      </c>
      <c r="E28" s="201">
        <f t="shared" si="7"/>
        <v>45653</v>
      </c>
      <c r="F28" s="201">
        <f t="shared" si="7"/>
        <v>45654</v>
      </c>
      <c r="G28" s="201">
        <f t="shared" si="7"/>
        <v>45655</v>
      </c>
      <c r="H28" s="204">
        <f t="shared" si="7"/>
        <v>45656</v>
      </c>
      <c r="I28" s="205">
        <f t="shared" si="7"/>
        <v>45657</v>
      </c>
      <c r="J28" s="39"/>
      <c r="K28" s="135"/>
      <c r="L28" s="137"/>
    </row>
    <row r="29" spans="1:15" ht="48.75" customHeight="1">
      <c r="A29" s="15" t="s">
        <v>63</v>
      </c>
      <c r="B29" s="15"/>
      <c r="C29" s="202"/>
      <c r="D29" s="202"/>
      <c r="E29" s="202"/>
      <c r="F29" s="202"/>
      <c r="G29" s="202"/>
      <c r="H29" s="202" t="s">
        <v>29</v>
      </c>
      <c r="I29" s="202"/>
      <c r="J29" s="42">
        <f>IF(SUM(C30:I30)=0,"回",SUM(C30:I30))</f>
        <v>100</v>
      </c>
      <c r="K29" s="135"/>
      <c r="L29" s="137"/>
      <c r="N29" s="56" t="str">
        <f>IF(AND(COUNTIFS(C29:I29,"〇")&gt;0,SUM(C30:I30)&gt;=100),"〇","×")</f>
        <v>〇</v>
      </c>
      <c r="O29">
        <f>IF(N29="〇",J29,"")</f>
        <v>100</v>
      </c>
    </row>
    <row r="30" spans="1:15" ht="48.75" customHeight="1">
      <c r="A30" s="16" t="s">
        <v>14</v>
      </c>
      <c r="B30" s="16"/>
      <c r="C30" s="202"/>
      <c r="D30" s="202"/>
      <c r="E30" s="202"/>
      <c r="F30" s="202"/>
      <c r="G30" s="202">
        <v>100</v>
      </c>
      <c r="H30" s="202"/>
      <c r="I30" s="202"/>
      <c r="J30" s="43"/>
      <c r="K30" s="135"/>
      <c r="L30" s="137"/>
    </row>
    <row r="31" spans="1:15" ht="39" hidden="1" customHeight="1">
      <c r="A31" s="14"/>
      <c r="B31" s="24"/>
      <c r="C31" s="201">
        <f>I28+1</f>
        <v>45658</v>
      </c>
      <c r="D31" s="201">
        <f t="shared" ref="D31:I31" si="8">C31+1</f>
        <v>45659</v>
      </c>
      <c r="E31" s="201">
        <f t="shared" si="8"/>
        <v>45660</v>
      </c>
      <c r="F31" s="201">
        <f t="shared" si="8"/>
        <v>45661</v>
      </c>
      <c r="G31" s="201">
        <f t="shared" si="8"/>
        <v>45662</v>
      </c>
      <c r="H31" s="204">
        <f t="shared" si="8"/>
        <v>45663</v>
      </c>
      <c r="I31" s="205">
        <f t="shared" si="8"/>
        <v>45664</v>
      </c>
      <c r="J31" s="39"/>
      <c r="K31" s="135"/>
      <c r="L31" s="137"/>
    </row>
    <row r="32" spans="1:15" ht="48.75" hidden="1" customHeight="1">
      <c r="A32" s="15" t="s">
        <v>63</v>
      </c>
      <c r="B32" s="15"/>
      <c r="C32" s="203"/>
      <c r="D32" s="203"/>
      <c r="E32" s="203"/>
      <c r="F32" s="203"/>
      <c r="G32" s="203"/>
      <c r="H32" s="203"/>
      <c r="I32" s="203"/>
      <c r="J32" s="42" t="str">
        <f>IF(SUM(C33:I33)=0,"回",SUM(C33:I33))</f>
        <v>回</v>
      </c>
      <c r="K32" s="135"/>
      <c r="L32" s="137"/>
      <c r="N32" s="56" t="str">
        <f>IF(AND(COUNTIFS(C32:I32,"〇")&gt;0,SUM(C33:I33)&gt;=100),"〇","×")</f>
        <v>×</v>
      </c>
      <c r="O32" t="str">
        <f>IF(N32="〇",J32,"")</f>
        <v/>
      </c>
    </row>
    <row r="33" spans="1:12" ht="48.75" hidden="1" customHeight="1">
      <c r="A33" s="16" t="s">
        <v>14</v>
      </c>
      <c r="B33" s="16"/>
      <c r="C33" s="203"/>
      <c r="D33" s="203"/>
      <c r="E33" s="203"/>
      <c r="F33" s="203"/>
      <c r="G33" s="203"/>
      <c r="H33" s="203"/>
      <c r="I33" s="203"/>
      <c r="J33" s="43"/>
      <c r="K33" s="135"/>
      <c r="L33" s="137"/>
    </row>
    <row r="34" spans="1:12" ht="36.75" customHeight="1">
      <c r="A34" s="17"/>
      <c r="B34" s="25"/>
      <c r="C34" s="25"/>
      <c r="D34" s="25"/>
      <c r="E34" s="25"/>
      <c r="F34" s="25"/>
      <c r="G34" s="25"/>
      <c r="H34" s="25"/>
      <c r="I34" s="25"/>
      <c r="J34" s="25"/>
      <c r="K34" s="49"/>
      <c r="L34" s="49"/>
    </row>
    <row r="35" spans="1:12" ht="70.5" customHeight="1">
      <c r="A35" s="11"/>
      <c r="B35" s="11"/>
      <c r="C35" s="11"/>
      <c r="E35" s="33" t="s">
        <v>50</v>
      </c>
      <c r="F35" s="34"/>
      <c r="G35" s="34"/>
      <c r="H35" s="34"/>
      <c r="I35" s="37"/>
      <c r="J35" s="44">
        <f>IF(SUM(J32,J29,J26,J23,J20,J17,J14,J11,J8)=0,"回",SUM(J32,J29,J26,J23,J20,J17,J14,J11,J8))</f>
        <v>1160</v>
      </c>
      <c r="K35" s="11"/>
    </row>
    <row r="36" spans="1:12" ht="30.75" customHeight="1">
      <c r="A36" s="18"/>
      <c r="B36" s="26"/>
    </row>
    <row r="37" spans="1:12" ht="68.25" customHeight="1">
      <c r="A37" s="18"/>
      <c r="B37" s="18"/>
      <c r="C37" s="30" t="s">
        <v>25</v>
      </c>
      <c r="I37" s="30"/>
      <c r="J37" s="45"/>
    </row>
    <row r="38" spans="1:12" ht="32.25" customHeight="1">
      <c r="A38" s="18"/>
      <c r="B38" s="18"/>
      <c r="C38" s="31"/>
      <c r="D38" s="31"/>
      <c r="E38" s="31"/>
      <c r="F38" s="31"/>
      <c r="G38" s="31"/>
      <c r="H38" s="31"/>
      <c r="I38" s="31"/>
      <c r="J38" s="31"/>
      <c r="K38" s="31"/>
      <c r="L38" s="31"/>
    </row>
    <row r="39" spans="1:12" ht="68.25" customHeight="1">
      <c r="A39" s="18"/>
      <c r="B39" s="18"/>
      <c r="C39" s="30"/>
      <c r="D39" s="32" t="str">
        <f>IF(B1="","",B1)</f>
        <v>八千代市保健センタークリニック</v>
      </c>
      <c r="E39" s="32"/>
      <c r="F39" s="32"/>
      <c r="G39" s="32"/>
      <c r="H39" s="32"/>
      <c r="I39" s="32"/>
      <c r="J39" s="32"/>
      <c r="K39" s="32"/>
      <c r="L39" s="32"/>
    </row>
    <row r="42" spans="1:12" ht="30">
      <c r="A42" s="19" t="s">
        <v>72</v>
      </c>
    </row>
    <row r="43" spans="1:12" ht="30">
      <c r="A43" s="20" t="s">
        <v>73</v>
      </c>
    </row>
  </sheetData>
  <sheetProtection sheet="1" objects="1" scenarios="1"/>
  <mergeCells count="68">
    <mergeCell ref="B1:J1"/>
    <mergeCell ref="K7:L7"/>
    <mergeCell ref="A8:B8"/>
    <mergeCell ref="K8:L8"/>
    <mergeCell ref="A9:B9"/>
    <mergeCell ref="K9:L9"/>
    <mergeCell ref="A10:B10"/>
    <mergeCell ref="K10:L10"/>
    <mergeCell ref="A11:B11"/>
    <mergeCell ref="K11:L11"/>
    <mergeCell ref="A12:B12"/>
    <mergeCell ref="K12:L12"/>
    <mergeCell ref="A13:B13"/>
    <mergeCell ref="K13:L13"/>
    <mergeCell ref="A14:B14"/>
    <mergeCell ref="K14:L14"/>
    <mergeCell ref="A15:B15"/>
    <mergeCell ref="K15:L15"/>
    <mergeCell ref="A16:B16"/>
    <mergeCell ref="K16:L16"/>
    <mergeCell ref="A17:B17"/>
    <mergeCell ref="K17:L17"/>
    <mergeCell ref="A18:B18"/>
    <mergeCell ref="K18:L18"/>
    <mergeCell ref="A19:B19"/>
    <mergeCell ref="K19:L19"/>
    <mergeCell ref="A20:B20"/>
    <mergeCell ref="K20:L20"/>
    <mergeCell ref="A21:B21"/>
    <mergeCell ref="K21:L21"/>
    <mergeCell ref="A22:B22"/>
    <mergeCell ref="K22:L22"/>
    <mergeCell ref="A23:B23"/>
    <mergeCell ref="K23:L23"/>
    <mergeCell ref="A24:B24"/>
    <mergeCell ref="K24:L24"/>
    <mergeCell ref="A25:B25"/>
    <mergeCell ref="K25:L25"/>
    <mergeCell ref="A26:B26"/>
    <mergeCell ref="K26:L26"/>
    <mergeCell ref="A27:B27"/>
    <mergeCell ref="K27:L27"/>
    <mergeCell ref="A28:B28"/>
    <mergeCell ref="K28:L28"/>
    <mergeCell ref="A29:B29"/>
    <mergeCell ref="K29:L29"/>
    <mergeCell ref="A30:B30"/>
    <mergeCell ref="K30:L30"/>
    <mergeCell ref="A31:B31"/>
    <mergeCell ref="K31:L31"/>
    <mergeCell ref="A32:B32"/>
    <mergeCell ref="K32:L32"/>
    <mergeCell ref="A33:B33"/>
    <mergeCell ref="K33:L33"/>
    <mergeCell ref="E35:I35"/>
    <mergeCell ref="C38:L38"/>
    <mergeCell ref="D39:L39"/>
    <mergeCell ref="J5:J6"/>
    <mergeCell ref="K5:L6"/>
    <mergeCell ref="J8:J9"/>
    <mergeCell ref="J11:J12"/>
    <mergeCell ref="J14:J15"/>
    <mergeCell ref="J17:J18"/>
    <mergeCell ref="J20:J21"/>
    <mergeCell ref="J23:J24"/>
    <mergeCell ref="J26:J27"/>
    <mergeCell ref="J29:J30"/>
    <mergeCell ref="J32:J33"/>
  </mergeCells>
  <phoneticPr fontId="2"/>
  <conditionalFormatting sqref="C8:I9 C11:I12 C14:I15 C17:I18 C20:I21 C23:I24 C26:I27 C29:I30 C32:I33">
    <cfRule type="containsBlanks" dxfId="4" priority="2">
      <formula>LEN(TRIM(C8))=0</formula>
    </cfRule>
  </conditionalFormatting>
  <conditionalFormatting sqref="B1:J1">
    <cfRule type="containsBlanks" dxfId="3" priority="1">
      <formula>LEN(TRIM(B1))=0</formula>
    </cfRule>
  </conditionalFormatting>
  <dataValidations count="3">
    <dataValidation imeMode="halfAlpha" allowBlank="1" showDropDown="0" showInputMessage="1" showErrorMessage="1" sqref="C9:I9 C12:I12 C15:I15 C18:I18 C21:I21 C24:I24 C27:I27 C30:I30 C33:I33"/>
    <dataValidation imeMode="hiragana" allowBlank="1" showDropDown="0" showInputMessage="1" showErrorMessage="1" sqref="B1:J1"/>
    <dataValidation type="list" allowBlank="1" showDropDown="0" showInputMessage="1" showErrorMessage="1" sqref="C8:I8 C11:I11 C14:I14 C17:I17 C20:I20 C23:I23 C26:I26 C29:I29 C32:I32">
      <formula1>"〇"</formula1>
    </dataValidation>
  </dataValidations>
  <pageMargins left="0.70866141732283472" right="0.70866141732283472" top="0.74803149606299213" bottom="0.74803149606299213" header="0.31496062992125984" footer="0.31496062992125984"/>
  <pageSetup paperSize="9" scale="26" fitToWidth="1" fitToHeight="1" orientation="landscape"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O54"/>
  <sheetViews>
    <sheetView view="pageBreakPreview" zoomScale="40" zoomScaleNormal="40" zoomScaleSheetLayoutView="40" workbookViewId="0">
      <selection activeCell="F31" sqref="F31:H35"/>
    </sheetView>
  </sheetViews>
  <sheetFormatPr defaultRowHeight="18.75"/>
  <cols>
    <col min="1" max="1" width="31.125" customWidth="1"/>
    <col min="2" max="8" width="11.25" customWidth="1"/>
    <col min="9" max="9" width="13.75" customWidth="1"/>
    <col min="10" max="10" width="15" customWidth="1"/>
    <col min="11" max="11" width="14.125" customWidth="1"/>
    <col min="12" max="13" width="15.875" customWidth="1"/>
    <col min="14" max="14" width="26.625" customWidth="1"/>
    <col min="15" max="16384" width="9" customWidth="1"/>
  </cols>
  <sheetData>
    <row r="1" spans="1:14" ht="35.25" customHeight="1">
      <c r="A1" s="57"/>
      <c r="B1" s="57"/>
      <c r="C1" s="57"/>
      <c r="D1" s="57"/>
      <c r="E1" s="57"/>
      <c r="F1" s="57"/>
      <c r="G1" s="57"/>
      <c r="H1" s="57"/>
      <c r="I1" s="57"/>
      <c r="J1" s="9"/>
      <c r="K1" s="9"/>
      <c r="L1" s="57"/>
      <c r="M1" s="57"/>
      <c r="N1" s="50" t="s">
        <v>55</v>
      </c>
    </row>
    <row r="2" spans="1:14" ht="46.5" customHeight="1">
      <c r="A2" s="57"/>
      <c r="B2" s="57"/>
      <c r="C2" s="57"/>
      <c r="D2" s="57"/>
      <c r="E2" s="57"/>
      <c r="F2" s="57"/>
      <c r="G2" s="57"/>
      <c r="H2" s="57"/>
      <c r="I2" s="57"/>
      <c r="J2" s="9"/>
      <c r="K2" s="57"/>
      <c r="L2" s="216">
        <v>45240</v>
      </c>
      <c r="M2" s="216"/>
      <c r="N2" s="216"/>
    </row>
    <row r="3" spans="1:14" ht="45" customHeight="1">
      <c r="A3" s="58" t="s">
        <v>66</v>
      </c>
      <c r="B3" s="58"/>
      <c r="C3" s="57"/>
      <c r="D3" s="57"/>
      <c r="E3" s="57"/>
      <c r="F3" s="57"/>
      <c r="G3" s="57"/>
      <c r="H3" s="57"/>
      <c r="I3" s="57"/>
      <c r="J3" s="9"/>
      <c r="K3" s="57"/>
      <c r="L3" s="57"/>
      <c r="M3" s="57"/>
      <c r="N3" s="57"/>
    </row>
    <row r="4" spans="1:14" ht="31.5" customHeight="1">
      <c r="A4" s="57"/>
      <c r="B4" s="57"/>
      <c r="C4" s="57"/>
      <c r="D4" s="57"/>
      <c r="E4" s="57"/>
      <c r="F4" s="57"/>
      <c r="G4" s="57"/>
      <c r="H4" s="57"/>
      <c r="I4" s="57"/>
      <c r="J4" s="57"/>
      <c r="K4" s="57"/>
      <c r="L4" s="57"/>
      <c r="M4" s="57"/>
      <c r="N4" s="57"/>
    </row>
    <row r="5" spans="1:14" ht="39.75" customHeight="1">
      <c r="A5" s="57"/>
      <c r="B5" s="57"/>
      <c r="C5" s="57"/>
      <c r="D5" s="57"/>
      <c r="E5" s="57"/>
      <c r="F5" s="57"/>
      <c r="G5" s="57"/>
      <c r="H5" s="57"/>
      <c r="I5" s="102" t="s">
        <v>74</v>
      </c>
      <c r="J5" s="1"/>
      <c r="K5" s="114" t="str">
        <f>IF('【記載例】様式２　実績報告'!B1="","",'【記載例】様式２　実績報告'!B1)</f>
        <v>八千代市保健センタークリニック</v>
      </c>
      <c r="L5" s="114"/>
      <c r="M5" s="114"/>
      <c r="N5" s="114"/>
    </row>
    <row r="6" spans="1:14" ht="39.75" customHeight="1">
      <c r="A6" s="57"/>
      <c r="B6" s="57"/>
      <c r="C6" s="57"/>
      <c r="D6" s="57"/>
      <c r="E6" s="57"/>
      <c r="F6" s="57"/>
      <c r="G6" s="57"/>
      <c r="H6" s="57"/>
      <c r="I6" s="102" t="s">
        <v>69</v>
      </c>
      <c r="J6" s="1"/>
      <c r="K6" s="215" t="s">
        <v>9</v>
      </c>
      <c r="L6" s="215"/>
      <c r="M6" s="215"/>
      <c r="N6" s="215"/>
    </row>
    <row r="7" spans="1:14" ht="39.75" customHeight="1">
      <c r="A7" s="57"/>
      <c r="B7" s="57"/>
      <c r="C7" s="57"/>
      <c r="D7" s="57"/>
      <c r="E7" s="57"/>
      <c r="F7" s="57"/>
      <c r="G7" s="57"/>
      <c r="H7" s="57"/>
      <c r="I7" s="102" t="s">
        <v>22</v>
      </c>
      <c r="J7" s="1"/>
      <c r="K7" s="215" t="s">
        <v>89</v>
      </c>
      <c r="L7" s="215"/>
      <c r="M7" s="215"/>
      <c r="N7" s="215"/>
    </row>
    <row r="8" spans="1:14" ht="33.75" customHeight="1">
      <c r="A8" s="57"/>
      <c r="B8" s="57"/>
      <c r="C8" s="57"/>
      <c r="D8" s="57"/>
      <c r="E8" s="57"/>
      <c r="F8" s="57"/>
      <c r="G8" s="57"/>
      <c r="H8" s="57"/>
      <c r="I8" s="57"/>
      <c r="J8" s="57"/>
      <c r="K8" s="57"/>
      <c r="L8" s="57"/>
      <c r="M8" s="57"/>
      <c r="N8" s="57"/>
    </row>
    <row r="9" spans="1:14" ht="18" customHeight="1">
      <c r="A9" s="11"/>
      <c r="B9" s="11"/>
      <c r="C9" s="11"/>
      <c r="D9" s="11"/>
      <c r="E9" s="11"/>
      <c r="F9" s="11"/>
      <c r="G9" s="11"/>
      <c r="H9" s="11"/>
      <c r="I9" s="11"/>
      <c r="J9" s="11"/>
      <c r="K9" s="11"/>
      <c r="L9" s="11"/>
      <c r="M9" s="11"/>
      <c r="N9" s="11"/>
    </row>
    <row r="10" spans="1:14" ht="56.25" customHeight="1">
      <c r="A10" s="59" t="s">
        <v>70</v>
      </c>
      <c r="B10" s="59"/>
      <c r="C10" s="59"/>
      <c r="D10" s="59"/>
      <c r="E10" s="59"/>
      <c r="F10" s="59"/>
      <c r="G10" s="59"/>
      <c r="H10" s="59"/>
      <c r="I10" s="59"/>
      <c r="J10" s="59"/>
      <c r="K10" s="59"/>
      <c r="L10" s="59"/>
      <c r="M10" s="59"/>
      <c r="N10" s="59"/>
    </row>
    <row r="11" spans="1:14" ht="4.5" customHeight="1">
      <c r="A11" s="11"/>
      <c r="B11" s="11"/>
      <c r="C11" s="11"/>
      <c r="D11" s="11"/>
      <c r="E11" s="11"/>
      <c r="F11" s="11"/>
      <c r="G11" s="11"/>
      <c r="H11" s="11"/>
      <c r="I11" s="11"/>
      <c r="J11" s="11"/>
      <c r="K11" s="11"/>
      <c r="L11" s="11"/>
      <c r="M11" s="11"/>
      <c r="N11" s="11"/>
    </row>
    <row r="12" spans="1:14" ht="14.25" customHeight="1">
      <c r="A12" s="11"/>
      <c r="B12" s="11"/>
      <c r="C12" s="11"/>
      <c r="D12" s="11"/>
      <c r="E12" s="11"/>
      <c r="F12" s="11"/>
      <c r="G12" s="11"/>
      <c r="H12" s="11"/>
      <c r="I12" s="11"/>
      <c r="J12" s="11"/>
      <c r="K12" s="11"/>
      <c r="L12" s="11"/>
      <c r="M12" s="11"/>
      <c r="N12" s="11"/>
    </row>
    <row r="13" spans="1:14" ht="14.25" customHeight="1">
      <c r="A13" s="11"/>
      <c r="B13" s="11"/>
      <c r="C13" s="11"/>
      <c r="D13" s="11"/>
      <c r="E13" s="11"/>
      <c r="F13" s="11"/>
      <c r="G13" s="11"/>
      <c r="H13" s="11"/>
      <c r="I13" s="11"/>
      <c r="J13" s="11"/>
      <c r="K13" s="11"/>
      <c r="L13" s="11"/>
      <c r="M13" s="11"/>
      <c r="N13" s="11"/>
    </row>
    <row r="14" spans="1:14" ht="75" customHeight="1">
      <c r="A14" s="60" t="str">
        <f>TEXT('【記載例】様式２　実績報告'!C7,"  　ggge年m月d日から")&amp;TEXT('【記載例】様式２　実績報告'!I31,"m月d日の期間において、別紙報告書のとおりコロナウイルスワクチンの接種を実施したため、以下のとおり申請，請求及び報告する。")</f>
        <v xml:space="preserve">   令和6年11月6日から1月7日の期間において、別紙報告書のとおりコロナウイルスワクチンの接種を実施したため、以下のとおり申請，請求及び報告する。</v>
      </c>
      <c r="B14" s="60"/>
      <c r="C14" s="60"/>
      <c r="D14" s="60"/>
      <c r="E14" s="60"/>
      <c r="F14" s="60"/>
      <c r="G14" s="60"/>
      <c r="H14" s="60"/>
      <c r="I14" s="60"/>
      <c r="J14" s="60"/>
      <c r="K14" s="60"/>
      <c r="L14" s="60"/>
      <c r="M14" s="60"/>
      <c r="N14" s="60"/>
    </row>
    <row r="15" spans="1:14">
      <c r="C15" s="70"/>
      <c r="D15" s="70"/>
      <c r="E15" s="70"/>
      <c r="F15" s="70"/>
      <c r="G15" s="70"/>
      <c r="H15" s="70"/>
      <c r="I15" s="70"/>
    </row>
    <row r="16" spans="1:14">
      <c r="C16" s="71"/>
      <c r="D16" s="76"/>
      <c r="E16" s="76"/>
      <c r="F16" s="84"/>
      <c r="G16" s="84"/>
      <c r="H16" s="97"/>
      <c r="I16" s="97"/>
    </row>
    <row r="17" spans="1:15" ht="57" customHeight="1">
      <c r="C17" s="72" t="s">
        <v>71</v>
      </c>
      <c r="D17" s="72"/>
      <c r="E17" s="72"/>
      <c r="F17" s="85">
        <f>I36</f>
        <v>2000000</v>
      </c>
      <c r="G17" s="85"/>
      <c r="H17" s="85"/>
      <c r="I17" s="85"/>
      <c r="J17" s="85"/>
      <c r="K17" s="85"/>
      <c r="L17" s="85"/>
    </row>
    <row r="19" spans="1:15" ht="18" customHeight="1"/>
    <row r="20" spans="1:15" ht="29.25" customHeight="1">
      <c r="A20" s="57" t="s">
        <v>24</v>
      </c>
      <c r="B20" s="57"/>
      <c r="C20" s="57"/>
      <c r="D20" s="57"/>
      <c r="E20" s="57"/>
      <c r="F20" s="57"/>
      <c r="G20" s="57"/>
      <c r="H20" s="57"/>
      <c r="I20" s="57"/>
      <c r="J20" s="57"/>
      <c r="K20" s="57"/>
      <c r="L20" s="57"/>
      <c r="M20" s="57"/>
      <c r="N20" s="57"/>
    </row>
    <row r="21" spans="1:15" ht="1.5" customHeight="1">
      <c r="A21" s="57"/>
      <c r="B21" s="57"/>
      <c r="C21" s="57"/>
      <c r="D21" s="57"/>
      <c r="E21" s="57"/>
      <c r="F21" s="57"/>
      <c r="G21" s="57"/>
      <c r="H21" s="57"/>
      <c r="I21" s="57"/>
      <c r="J21" s="57"/>
      <c r="K21" s="57"/>
      <c r="L21" s="57"/>
      <c r="M21" s="57"/>
      <c r="N21" s="57"/>
    </row>
    <row r="22" spans="1:15" ht="35.25">
      <c r="A22" s="57" t="str">
        <f>TEXT('【記載例】様式２　実績報告'!C7,"ggge年m月d日から")&amp;TEXT('【記載例】様式２　実績報告'!I31,"m月d日の間で、")</f>
        <v>令和6年11月6日から1月7日の間で、</v>
      </c>
      <c r="B22" s="57"/>
      <c r="C22" s="57"/>
      <c r="D22" s="57"/>
      <c r="E22" s="57"/>
      <c r="F22" s="57"/>
      <c r="G22" s="57"/>
      <c r="H22" s="57"/>
      <c r="I22" s="57"/>
      <c r="J22" s="57"/>
      <c r="K22" s="57"/>
      <c r="L22" s="57"/>
      <c r="M22" s="57"/>
      <c r="N22" s="57"/>
    </row>
    <row r="23" spans="1:15" ht="38.25">
      <c r="A23" s="57" t="s">
        <v>61</v>
      </c>
      <c r="B23" s="57"/>
      <c r="C23" s="57"/>
      <c r="D23" s="57"/>
      <c r="E23" s="80">
        <f>COUNTIFS('【記載例】様式２　実績報告'!N:N,"〇")</f>
        <v>5</v>
      </c>
      <c r="F23" s="80"/>
      <c r="G23" s="91" t="s">
        <v>17</v>
      </c>
      <c r="H23" s="57" t="s">
        <v>49</v>
      </c>
      <c r="J23" s="57"/>
      <c r="K23" s="57"/>
      <c r="L23" s="57"/>
      <c r="M23" s="57"/>
      <c r="N23" s="57"/>
    </row>
    <row r="24" spans="1:15" ht="35.25">
      <c r="A24" s="10" t="s">
        <v>59</v>
      </c>
      <c r="B24" s="57"/>
      <c r="C24" s="57"/>
      <c r="D24" s="57"/>
      <c r="E24" s="57"/>
      <c r="F24" s="57"/>
      <c r="G24" s="92"/>
      <c r="H24" s="57"/>
      <c r="J24" s="57"/>
      <c r="K24" s="57"/>
      <c r="L24" s="57"/>
      <c r="M24" s="57"/>
      <c r="N24" s="57"/>
    </row>
    <row r="25" spans="1:15" ht="31.5" customHeight="1">
      <c r="A25" s="57"/>
      <c r="B25" s="57"/>
      <c r="C25" s="57"/>
      <c r="D25" s="57"/>
      <c r="E25" s="57"/>
      <c r="F25" s="57"/>
      <c r="G25" s="57"/>
      <c r="H25" s="57"/>
      <c r="I25" s="57"/>
      <c r="J25" s="57"/>
      <c r="K25" s="57"/>
      <c r="L25" s="57"/>
      <c r="M25" s="57"/>
      <c r="N25" s="57"/>
      <c r="O25" s="127"/>
    </row>
    <row r="26" spans="1:15" ht="28.5" customHeight="1">
      <c r="B26" s="62"/>
      <c r="C26" s="62"/>
      <c r="D26" s="77"/>
      <c r="E26" s="81" t="s">
        <v>67</v>
      </c>
      <c r="F26" s="86" t="s">
        <v>20</v>
      </c>
      <c r="G26" s="93"/>
      <c r="H26" s="98"/>
      <c r="I26" s="103" t="s">
        <v>43</v>
      </c>
      <c r="J26" s="109"/>
      <c r="K26" s="109"/>
      <c r="L26" s="118"/>
    </row>
    <row r="27" spans="1:15" ht="28.5" customHeight="1">
      <c r="B27" s="62"/>
      <c r="C27" s="62"/>
      <c r="D27" s="78"/>
      <c r="E27" s="81"/>
      <c r="F27" s="87" t="s">
        <v>42</v>
      </c>
      <c r="G27" s="94"/>
      <c r="H27" s="99"/>
      <c r="I27" s="104" t="s">
        <v>46</v>
      </c>
      <c r="J27" s="110"/>
      <c r="K27" s="110"/>
      <c r="L27" s="119"/>
    </row>
    <row r="28" spans="1:15" ht="43.5" customHeight="1">
      <c r="B28" s="63">
        <f>'【記載例】様式２　実績報告'!C7</f>
        <v>45602</v>
      </c>
      <c r="C28" s="73"/>
      <c r="D28" s="73"/>
      <c r="E28" s="82" t="str">
        <f>IF('【記載例】様式２　実績報告'!N8="〇","〇","")</f>
        <v>〇</v>
      </c>
      <c r="F28" s="88">
        <f>'【記載例】様式２　実績報告'!J8</f>
        <v>200</v>
      </c>
      <c r="G28" s="95"/>
      <c r="H28" s="100"/>
      <c r="I28" s="105">
        <f t="shared" ref="I28:I35" si="0">IF(AND(F28&gt;=100,E28="〇"),F28*2000,0)</f>
        <v>400000</v>
      </c>
      <c r="J28" s="111"/>
      <c r="K28" s="111"/>
      <c r="L28" s="120"/>
    </row>
    <row r="29" spans="1:15" ht="43.5" customHeight="1">
      <c r="B29" s="63">
        <f t="shared" ref="B29:B35" si="1">B28+7</f>
        <v>45609</v>
      </c>
      <c r="C29" s="73"/>
      <c r="D29" s="73"/>
      <c r="E29" s="82" t="str">
        <f>IF('【記載例】様式２　実績報告'!N11="〇","〇","")</f>
        <v>〇</v>
      </c>
      <c r="F29" s="88">
        <f>'【記載例】様式２　実績報告'!J11</f>
        <v>100</v>
      </c>
      <c r="G29" s="95"/>
      <c r="H29" s="100"/>
      <c r="I29" s="105">
        <f t="shared" si="0"/>
        <v>200000</v>
      </c>
      <c r="J29" s="111"/>
      <c r="K29" s="111"/>
      <c r="L29" s="120"/>
    </row>
    <row r="30" spans="1:15" ht="43.5" customHeight="1">
      <c r="B30" s="63">
        <f t="shared" si="1"/>
        <v>45616</v>
      </c>
      <c r="C30" s="73"/>
      <c r="D30" s="73"/>
      <c r="E30" s="82" t="str">
        <f>IF('【記載例】様式２　実績報告'!N14="〇","〇","")</f>
        <v>〇</v>
      </c>
      <c r="F30" s="88">
        <f>'【記載例】様式２　実績報告'!J14</f>
        <v>500</v>
      </c>
      <c r="G30" s="95"/>
      <c r="H30" s="100"/>
      <c r="I30" s="105">
        <f t="shared" si="0"/>
        <v>1000000</v>
      </c>
      <c r="J30" s="111"/>
      <c r="K30" s="111"/>
      <c r="L30" s="120"/>
    </row>
    <row r="31" spans="1:15" ht="43.5" customHeight="1">
      <c r="B31" s="63">
        <f t="shared" si="1"/>
        <v>45623</v>
      </c>
      <c r="C31" s="73"/>
      <c r="D31" s="73"/>
      <c r="E31" s="82" t="str">
        <f>IF('【記載例】様式２　実績報告'!N17="〇","〇","")</f>
        <v/>
      </c>
      <c r="F31" s="88">
        <f>'【記載例】様式２　実績報告'!J17</f>
        <v>10</v>
      </c>
      <c r="G31" s="95"/>
      <c r="H31" s="100"/>
      <c r="I31" s="105">
        <f t="shared" si="0"/>
        <v>0</v>
      </c>
      <c r="J31" s="111"/>
      <c r="K31" s="111"/>
      <c r="L31" s="120"/>
    </row>
    <row r="32" spans="1:15" ht="43.5" customHeight="1">
      <c r="B32" s="63">
        <f t="shared" si="1"/>
        <v>45630</v>
      </c>
      <c r="C32" s="73"/>
      <c r="D32" s="73"/>
      <c r="E32" s="82" t="str">
        <f>IF('【記載例】様式２　実績報告'!N20="〇","〇","")</f>
        <v>〇</v>
      </c>
      <c r="F32" s="88">
        <f>'【記載例】様式２　実績報告'!J20</f>
        <v>100</v>
      </c>
      <c r="G32" s="95"/>
      <c r="H32" s="100"/>
      <c r="I32" s="105">
        <f t="shared" si="0"/>
        <v>200000</v>
      </c>
      <c r="J32" s="111"/>
      <c r="K32" s="111"/>
      <c r="L32" s="120"/>
    </row>
    <row r="33" spans="1:14" ht="43.5" customHeight="1">
      <c r="B33" s="63">
        <f t="shared" si="1"/>
        <v>45637</v>
      </c>
      <c r="C33" s="73"/>
      <c r="D33" s="73"/>
      <c r="E33" s="82" t="str">
        <f>IF('【記載例】様式２　実績報告'!N23="〇","〇","")</f>
        <v/>
      </c>
      <c r="F33" s="88">
        <f>'【記載例】様式２　実績報告'!J23</f>
        <v>100</v>
      </c>
      <c r="G33" s="95"/>
      <c r="H33" s="100"/>
      <c r="I33" s="105">
        <f t="shared" si="0"/>
        <v>0</v>
      </c>
      <c r="J33" s="111"/>
      <c r="K33" s="111"/>
      <c r="L33" s="120"/>
    </row>
    <row r="34" spans="1:14" ht="43.5" customHeight="1">
      <c r="B34" s="63">
        <f t="shared" si="1"/>
        <v>45644</v>
      </c>
      <c r="C34" s="73"/>
      <c r="D34" s="73"/>
      <c r="E34" s="82" t="str">
        <f>IF('【記載例】様式２　実績報告'!N26="〇","〇","")</f>
        <v/>
      </c>
      <c r="F34" s="88">
        <f>'【記載例】様式２　実績報告'!J26</f>
        <v>50</v>
      </c>
      <c r="G34" s="95"/>
      <c r="H34" s="100"/>
      <c r="I34" s="105">
        <f t="shared" si="0"/>
        <v>0</v>
      </c>
      <c r="J34" s="111"/>
      <c r="K34" s="111"/>
      <c r="L34" s="120"/>
    </row>
    <row r="35" spans="1:14" ht="43.5" customHeight="1">
      <c r="B35" s="64">
        <f t="shared" si="1"/>
        <v>45651</v>
      </c>
      <c r="C35" s="74"/>
      <c r="D35" s="74"/>
      <c r="E35" s="82" t="str">
        <f>IF('【記載例】様式２　実績報告'!N29="〇","〇","")</f>
        <v>〇</v>
      </c>
      <c r="F35" s="88">
        <f>'【記載例】様式２　実績報告'!J29</f>
        <v>100</v>
      </c>
      <c r="G35" s="95"/>
      <c r="H35" s="100"/>
      <c r="I35" s="106">
        <f t="shared" si="0"/>
        <v>200000</v>
      </c>
      <c r="J35" s="112"/>
      <c r="K35" s="112"/>
      <c r="L35" s="121"/>
    </row>
    <row r="36" spans="1:14" ht="43.5" customHeight="1">
      <c r="B36" s="65" t="s">
        <v>68</v>
      </c>
      <c r="C36" s="75"/>
      <c r="D36" s="75"/>
      <c r="E36" s="83"/>
      <c r="F36" s="89">
        <f>SUMIFS(F28:F35,F28:F35,"&gt;=100",E28:E35,"〇")</f>
        <v>1000</v>
      </c>
      <c r="G36" s="96"/>
      <c r="H36" s="101"/>
      <c r="I36" s="212">
        <f>SUM(I28:L35)</f>
        <v>2000000</v>
      </c>
      <c r="J36" s="214"/>
      <c r="K36" s="214"/>
      <c r="L36" s="217"/>
    </row>
    <row r="37" spans="1:14" ht="27.75" customHeight="1">
      <c r="A37" s="10"/>
      <c r="B37" s="57"/>
      <c r="C37" s="57"/>
      <c r="D37" s="57"/>
      <c r="E37" s="57"/>
      <c r="F37" s="90"/>
      <c r="G37" s="90"/>
      <c r="H37" s="90"/>
      <c r="I37" s="90"/>
      <c r="J37" s="90"/>
      <c r="K37" s="90"/>
      <c r="L37" s="123"/>
      <c r="M37" s="124"/>
      <c r="N37" s="125"/>
    </row>
    <row r="38" spans="1:14" ht="35.25">
      <c r="A38" s="57" t="s">
        <v>62</v>
      </c>
      <c r="B38" s="57"/>
      <c r="C38" s="57"/>
      <c r="D38" s="57"/>
      <c r="E38" s="57"/>
      <c r="F38" s="57"/>
      <c r="G38" s="57"/>
      <c r="H38" s="57"/>
      <c r="I38" s="57"/>
      <c r="J38" s="57"/>
      <c r="K38" s="57"/>
      <c r="L38" s="57"/>
      <c r="M38" s="57"/>
      <c r="N38" s="126"/>
    </row>
    <row r="39" spans="1:14" ht="39" customHeight="1">
      <c r="A39" s="57"/>
      <c r="B39" s="61" t="s">
        <v>8</v>
      </c>
      <c r="C39" s="61"/>
      <c r="D39" s="211" t="s">
        <v>90</v>
      </c>
      <c r="E39" s="211"/>
      <c r="F39" s="211"/>
      <c r="G39" s="211"/>
      <c r="H39" s="211"/>
      <c r="I39" s="211"/>
      <c r="J39" s="211"/>
      <c r="K39" s="211"/>
      <c r="L39" s="211"/>
    </row>
    <row r="40" spans="1:14" ht="39" customHeight="1">
      <c r="A40" s="57"/>
      <c r="B40" s="61" t="s">
        <v>26</v>
      </c>
      <c r="C40" s="61"/>
      <c r="D40" s="211" t="s">
        <v>91</v>
      </c>
      <c r="E40" s="211"/>
      <c r="F40" s="211"/>
      <c r="G40" s="211"/>
      <c r="H40" s="211"/>
      <c r="I40" s="211"/>
      <c r="J40" s="211"/>
      <c r="K40" s="211"/>
      <c r="L40" s="211"/>
    </row>
    <row r="41" spans="1:14" ht="39" customHeight="1">
      <c r="A41" s="57"/>
      <c r="B41" s="61" t="s">
        <v>51</v>
      </c>
      <c r="C41" s="61"/>
      <c r="D41" s="211" t="s">
        <v>91</v>
      </c>
      <c r="E41" s="211"/>
      <c r="F41" s="211"/>
      <c r="G41" s="211"/>
      <c r="H41" s="211"/>
      <c r="I41" s="211"/>
      <c r="J41" s="211"/>
      <c r="K41" s="211"/>
      <c r="L41" s="211"/>
    </row>
    <row r="42" spans="1:14" ht="39" customHeight="1">
      <c r="A42" s="57"/>
      <c r="B42" s="61" t="s">
        <v>11</v>
      </c>
      <c r="C42" s="61"/>
      <c r="D42" s="211" t="s">
        <v>90</v>
      </c>
      <c r="E42" s="211"/>
      <c r="F42" s="211"/>
      <c r="G42" s="211"/>
      <c r="H42" s="211"/>
      <c r="I42" s="211"/>
      <c r="J42" s="211"/>
      <c r="K42" s="211"/>
      <c r="L42" s="211"/>
    </row>
    <row r="43" spans="1:14" ht="39" customHeight="1">
      <c r="A43" s="57"/>
      <c r="B43" s="61" t="s">
        <v>27</v>
      </c>
      <c r="C43" s="61"/>
      <c r="D43" s="211" t="s">
        <v>91</v>
      </c>
      <c r="E43" s="211"/>
      <c r="F43" s="211"/>
      <c r="G43" s="211"/>
      <c r="H43" s="211"/>
      <c r="I43" s="211"/>
      <c r="J43" s="211"/>
      <c r="K43" s="211"/>
      <c r="L43" s="211"/>
    </row>
    <row r="44" spans="1:14" ht="39" customHeight="1">
      <c r="A44" s="57"/>
      <c r="B44" s="61" t="s">
        <v>31</v>
      </c>
      <c r="C44" s="61"/>
      <c r="D44" s="211" t="s">
        <v>91</v>
      </c>
      <c r="E44" s="211"/>
      <c r="F44" s="211"/>
      <c r="G44" s="211"/>
      <c r="H44" s="211"/>
      <c r="I44" s="211"/>
      <c r="J44" s="211"/>
      <c r="K44" s="211"/>
      <c r="L44" s="211"/>
    </row>
    <row r="45" spans="1:14" ht="39" customHeight="1">
      <c r="A45" s="57"/>
      <c r="B45" s="61" t="s">
        <v>4</v>
      </c>
      <c r="C45" s="61"/>
      <c r="D45" s="211" t="s">
        <v>92</v>
      </c>
      <c r="E45" s="211"/>
      <c r="F45" s="211"/>
      <c r="G45" s="211"/>
      <c r="H45" s="211"/>
      <c r="I45" s="211"/>
      <c r="J45" s="211"/>
      <c r="K45" s="211"/>
      <c r="L45" s="211"/>
    </row>
    <row r="46" spans="1:14" ht="35.25">
      <c r="A46" s="57"/>
      <c r="B46" s="207" t="s">
        <v>19</v>
      </c>
      <c r="C46" s="207"/>
      <c r="D46" s="207"/>
      <c r="E46" s="207"/>
      <c r="F46" s="207"/>
      <c r="G46" s="207"/>
      <c r="H46" s="207"/>
      <c r="I46" s="207"/>
      <c r="J46" s="207"/>
      <c r="K46" s="207"/>
      <c r="L46" s="207"/>
    </row>
    <row r="47" spans="1:14" ht="21.75" customHeight="1">
      <c r="A47" s="57"/>
      <c r="B47" s="207"/>
      <c r="C47" s="207"/>
      <c r="D47" s="207"/>
      <c r="E47" s="207"/>
      <c r="F47" s="207"/>
      <c r="G47" s="207"/>
      <c r="H47" s="207"/>
      <c r="I47" s="207"/>
      <c r="J47" s="207"/>
      <c r="K47" s="207"/>
      <c r="L47" s="207"/>
    </row>
    <row r="48" spans="1:14" ht="19.5" customHeight="1">
      <c r="A48" s="57"/>
      <c r="B48" s="67"/>
      <c r="C48" s="67"/>
      <c r="D48" s="67"/>
      <c r="E48" s="67"/>
      <c r="F48" s="67"/>
      <c r="G48" s="67"/>
      <c r="H48" s="67"/>
      <c r="I48" s="67"/>
      <c r="J48" s="67"/>
      <c r="K48" s="67"/>
      <c r="L48" s="67"/>
    </row>
    <row r="49" spans="1:14" ht="42" customHeight="1">
      <c r="A49" s="57" t="s">
        <v>52</v>
      </c>
      <c r="B49" s="57"/>
      <c r="C49" s="67"/>
      <c r="D49" s="67"/>
      <c r="E49" s="67"/>
      <c r="F49" s="67"/>
      <c r="G49" s="67"/>
      <c r="H49" s="67"/>
      <c r="I49" s="67"/>
      <c r="J49" s="67"/>
      <c r="K49" s="67"/>
      <c r="L49" s="67"/>
      <c r="M49" s="67"/>
      <c r="N49" s="67"/>
    </row>
    <row r="50" spans="1:14" ht="45.75" customHeight="1">
      <c r="A50" s="61" t="s">
        <v>28</v>
      </c>
      <c r="B50" s="208" t="s">
        <v>93</v>
      </c>
      <c r="C50" s="208"/>
      <c r="D50" s="208"/>
      <c r="E50" s="208"/>
      <c r="F50" s="208"/>
      <c r="G50" s="208"/>
      <c r="H50" s="208"/>
      <c r="I50" s="213" t="s">
        <v>30</v>
      </c>
      <c r="J50" s="213"/>
      <c r="K50" s="213"/>
      <c r="L50" s="218" t="s">
        <v>94</v>
      </c>
      <c r="M50" s="218"/>
      <c r="N50" s="218"/>
    </row>
    <row r="51" spans="1:14" ht="45.75" customHeight="1">
      <c r="A51" s="61" t="s">
        <v>32</v>
      </c>
      <c r="B51" s="209" t="s">
        <v>95</v>
      </c>
      <c r="C51" s="209"/>
      <c r="D51" s="209"/>
      <c r="E51" s="209"/>
      <c r="F51" s="209"/>
      <c r="G51" s="209"/>
      <c r="H51" s="209"/>
      <c r="I51" s="213" t="s">
        <v>33</v>
      </c>
      <c r="J51" s="213"/>
      <c r="K51" s="213"/>
      <c r="L51" s="218" t="s">
        <v>96</v>
      </c>
      <c r="M51" s="218"/>
      <c r="N51" s="218"/>
    </row>
    <row r="52" spans="1:14" ht="45.75" customHeight="1">
      <c r="A52" s="61" t="s">
        <v>35</v>
      </c>
      <c r="B52" s="209" t="s">
        <v>97</v>
      </c>
      <c r="C52" s="209"/>
      <c r="D52" s="209"/>
      <c r="E52" s="209"/>
      <c r="F52" s="209"/>
      <c r="G52" s="209"/>
      <c r="H52" s="209"/>
      <c r="I52" s="213" t="s">
        <v>37</v>
      </c>
      <c r="J52" s="213"/>
      <c r="K52" s="213"/>
      <c r="L52" s="218" t="s">
        <v>98</v>
      </c>
      <c r="M52" s="218"/>
      <c r="N52" s="218"/>
    </row>
    <row r="53" spans="1:14" ht="45.75" customHeight="1">
      <c r="A53" s="61" t="s">
        <v>40</v>
      </c>
      <c r="B53" s="210" t="s">
        <v>99</v>
      </c>
      <c r="C53" s="210"/>
      <c r="D53" s="210"/>
      <c r="E53" s="210"/>
      <c r="F53" s="210"/>
      <c r="G53" s="210"/>
      <c r="H53" s="210"/>
      <c r="I53" s="210"/>
      <c r="J53" s="210"/>
      <c r="K53" s="210"/>
      <c r="L53" s="210"/>
      <c r="M53" s="210"/>
      <c r="N53" s="210"/>
    </row>
    <row r="54" spans="1:14" ht="45.75" customHeight="1">
      <c r="A54" s="61" t="s">
        <v>39</v>
      </c>
      <c r="B54" s="210" t="s">
        <v>100</v>
      </c>
      <c r="C54" s="210"/>
      <c r="D54" s="210"/>
      <c r="E54" s="210"/>
      <c r="F54" s="210"/>
      <c r="G54" s="210"/>
      <c r="H54" s="210"/>
      <c r="I54" s="210"/>
      <c r="J54" s="210"/>
      <c r="K54" s="210"/>
      <c r="L54" s="210"/>
      <c r="M54" s="210"/>
      <c r="N54" s="210"/>
    </row>
  </sheetData>
  <sheetProtection sheet="1" objects="1" scenarios="1"/>
  <mergeCells count="69">
    <mergeCell ref="L2:N2"/>
    <mergeCell ref="K5:N5"/>
    <mergeCell ref="K6:N6"/>
    <mergeCell ref="K7:N7"/>
    <mergeCell ref="A10:N10"/>
    <mergeCell ref="A14:N14"/>
    <mergeCell ref="C17:E17"/>
    <mergeCell ref="F17:L17"/>
    <mergeCell ref="E23:F23"/>
    <mergeCell ref="F26:H26"/>
    <mergeCell ref="I26:L26"/>
    <mergeCell ref="F27:H27"/>
    <mergeCell ref="I27:L27"/>
    <mergeCell ref="B28:D28"/>
    <mergeCell ref="F28:H28"/>
    <mergeCell ref="I28:L28"/>
    <mergeCell ref="B29:D29"/>
    <mergeCell ref="F29:H29"/>
    <mergeCell ref="I29:L29"/>
    <mergeCell ref="B30:D30"/>
    <mergeCell ref="F30:H30"/>
    <mergeCell ref="I30:L30"/>
    <mergeCell ref="B31:D31"/>
    <mergeCell ref="F31:H31"/>
    <mergeCell ref="I31:L31"/>
    <mergeCell ref="B32:D32"/>
    <mergeCell ref="F32:H32"/>
    <mergeCell ref="I32:L32"/>
    <mergeCell ref="B33:D33"/>
    <mergeCell ref="F33:H33"/>
    <mergeCell ref="I33:L33"/>
    <mergeCell ref="B34:D34"/>
    <mergeCell ref="F34:H34"/>
    <mergeCell ref="I34:L34"/>
    <mergeCell ref="B35:D35"/>
    <mergeCell ref="F35:H35"/>
    <mergeCell ref="I35:L35"/>
    <mergeCell ref="B36:E36"/>
    <mergeCell ref="F36:H36"/>
    <mergeCell ref="I36:L36"/>
    <mergeCell ref="F37:I37"/>
    <mergeCell ref="J37:L37"/>
    <mergeCell ref="B39:C39"/>
    <mergeCell ref="D39:L39"/>
    <mergeCell ref="B40:C40"/>
    <mergeCell ref="D40:L40"/>
    <mergeCell ref="B41:C41"/>
    <mergeCell ref="D41:L41"/>
    <mergeCell ref="B42:C42"/>
    <mergeCell ref="D42:L42"/>
    <mergeCell ref="B43:C43"/>
    <mergeCell ref="D43:L43"/>
    <mergeCell ref="B44:C44"/>
    <mergeCell ref="D44:L44"/>
    <mergeCell ref="B45:C45"/>
    <mergeCell ref="D45:L45"/>
    <mergeCell ref="B50:H50"/>
    <mergeCell ref="I50:K50"/>
    <mergeCell ref="L50:N50"/>
    <mergeCell ref="B51:H51"/>
    <mergeCell ref="I51:K51"/>
    <mergeCell ref="L51:N51"/>
    <mergeCell ref="B52:H52"/>
    <mergeCell ref="I52:K52"/>
    <mergeCell ref="L52:N52"/>
    <mergeCell ref="B53:N53"/>
    <mergeCell ref="B54:N54"/>
    <mergeCell ref="E26:E27"/>
    <mergeCell ref="B46:L47"/>
  </mergeCells>
  <phoneticPr fontId="2"/>
  <conditionalFormatting sqref="L2:N2 K6:N7 D39:L45 B46:L47 B50:H52 L50:N52 B53:N54">
    <cfRule type="containsBlanks" dxfId="2" priority="2">
      <formula>LEN(TRIM(B2))=0</formula>
    </cfRule>
  </conditionalFormatting>
  <conditionalFormatting sqref="L2:N2">
    <cfRule type="cellIs" dxfId="1" priority="1" operator="equal">
      <formula>0</formula>
    </cfRule>
  </conditionalFormatting>
  <dataValidations count="3">
    <dataValidation imeMode="fullKatakana" allowBlank="1" showDropDown="0" showInputMessage="1" showErrorMessage="1" sqref="B53:N53"/>
    <dataValidation imeMode="hiragana" allowBlank="1" showDropDown="0" showInputMessage="1" showErrorMessage="1" sqref="B51:H52 L51:N51 B54:N54"/>
    <dataValidation imeMode="halfAlpha" allowBlank="1" showDropDown="0" showInputMessage="1" showErrorMessage="1" sqref="B50:H50 L50:N50 L52:N52"/>
  </dataValidations>
  <pageMargins left="0.70866141732283472" right="0.70866141732283472" top="0.55118110236220474" bottom="0.55118110236220474" header="0.31496062992125984" footer="0.31496062992125984"/>
  <pageSetup paperSize="9" scale="38" fitToWidth="1" fitToHeight="0" orientation="portrait" usePrinterDefaults="1"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41"/>
  <sheetViews>
    <sheetView zoomScale="70" zoomScaleNormal="70" zoomScaleSheetLayoutView="100" workbookViewId="0">
      <selection activeCell="H9" sqref="H9"/>
    </sheetView>
  </sheetViews>
  <sheetFormatPr defaultColWidth="9" defaultRowHeight="18.75"/>
  <cols>
    <col min="1" max="1" width="4" customWidth="1"/>
    <col min="3" max="3" width="5.625" customWidth="1"/>
    <col min="4" max="4" width="10.625" customWidth="1"/>
    <col min="5" max="5" width="3.125" customWidth="1"/>
    <col min="7" max="7" width="3.125" customWidth="1"/>
    <col min="8" max="8" width="8.625" customWidth="1"/>
    <col min="9" max="9" width="3.125" customWidth="1"/>
    <col min="10" max="10" width="8.625" customWidth="1"/>
    <col min="11" max="11" width="3.125" customWidth="1"/>
    <col min="12" max="12" width="11.875" customWidth="1"/>
    <col min="13" max="13" width="3.125" customWidth="1"/>
  </cols>
  <sheetData>
    <row r="1" spans="1:13" ht="77.25" customHeight="1">
      <c r="A1" s="219" t="s">
        <v>86</v>
      </c>
    </row>
    <row r="2" spans="1:13">
      <c r="B2" s="220" t="s">
        <v>87</v>
      </c>
      <c r="C2" s="220"/>
      <c r="D2" s="220"/>
      <c r="E2" s="220"/>
      <c r="F2" s="220"/>
      <c r="G2" s="220"/>
      <c r="H2" s="220"/>
      <c r="I2" s="220"/>
      <c r="J2" s="220"/>
    </row>
    <row r="5" spans="1:13">
      <c r="B5" s="141" t="s">
        <v>76</v>
      </c>
      <c r="C5" s="141"/>
    </row>
    <row r="6" spans="1:13" ht="18" customHeight="1">
      <c r="B6" s="142"/>
      <c r="C6" s="222" t="s">
        <v>77</v>
      </c>
      <c r="D6" s="162"/>
      <c r="E6" s="173"/>
      <c r="F6" s="161" t="s">
        <v>78</v>
      </c>
      <c r="G6" s="172"/>
      <c r="H6" s="172"/>
      <c r="I6" s="172"/>
      <c r="J6" s="172"/>
      <c r="K6" s="172"/>
      <c r="L6" s="189" t="s">
        <v>7</v>
      </c>
      <c r="M6" s="197"/>
    </row>
    <row r="7" spans="1:13">
      <c r="B7" s="142"/>
      <c r="C7" s="153"/>
      <c r="D7" s="163"/>
      <c r="E7" s="174"/>
      <c r="F7" s="161" t="s">
        <v>10</v>
      </c>
      <c r="G7" s="180"/>
      <c r="H7" s="161" t="s">
        <v>79</v>
      </c>
      <c r="I7" s="180"/>
      <c r="J7" s="182" t="s">
        <v>80</v>
      </c>
      <c r="K7" s="185"/>
      <c r="L7" s="189"/>
      <c r="M7" s="197"/>
    </row>
    <row r="8" spans="1:13">
      <c r="B8" s="143" t="s">
        <v>56</v>
      </c>
      <c r="C8" s="183">
        <v>800</v>
      </c>
      <c r="D8" s="227"/>
      <c r="E8" s="175" t="s">
        <v>41</v>
      </c>
      <c r="F8" s="233">
        <v>800</v>
      </c>
      <c r="G8" s="175" t="s">
        <v>41</v>
      </c>
      <c r="H8" s="233">
        <v>20</v>
      </c>
      <c r="I8" s="175" t="s">
        <v>41</v>
      </c>
      <c r="J8" s="183">
        <f>SUM(F8,H8)</f>
        <v>820</v>
      </c>
      <c r="K8" s="186" t="s">
        <v>41</v>
      </c>
      <c r="L8" s="239">
        <f>C8-J8</f>
        <v>-20</v>
      </c>
      <c r="M8" s="175" t="s">
        <v>41</v>
      </c>
    </row>
    <row r="9" spans="1:13" ht="19.5">
      <c r="B9" s="144" t="s">
        <v>60</v>
      </c>
      <c r="C9" s="184">
        <v>360</v>
      </c>
      <c r="D9" s="228"/>
      <c r="E9" s="176" t="s">
        <v>41</v>
      </c>
      <c r="F9" s="234">
        <v>300</v>
      </c>
      <c r="G9" s="176" t="s">
        <v>41</v>
      </c>
      <c r="H9" s="234">
        <v>50</v>
      </c>
      <c r="I9" s="176" t="s">
        <v>41</v>
      </c>
      <c r="J9" s="235">
        <f>SUM(F9,H9)</f>
        <v>350</v>
      </c>
      <c r="K9" s="187" t="s">
        <v>41</v>
      </c>
      <c r="L9" s="191">
        <f>C9-J9</f>
        <v>10</v>
      </c>
      <c r="M9" s="176" t="s">
        <v>41</v>
      </c>
    </row>
    <row r="10" spans="1:13" ht="19.5">
      <c r="B10" s="145" t="s">
        <v>80</v>
      </c>
      <c r="C10" s="156"/>
      <c r="D10" s="166">
        <f>SUM(C8:D9)</f>
        <v>1160</v>
      </c>
      <c r="E10" s="177" t="s">
        <v>41</v>
      </c>
      <c r="F10" s="179">
        <f>SUM(F8:F9)</f>
        <v>1100</v>
      </c>
      <c r="G10" s="177" t="s">
        <v>41</v>
      </c>
      <c r="H10" s="179">
        <v>50</v>
      </c>
      <c r="I10" s="177" t="s">
        <v>41</v>
      </c>
      <c r="J10" s="236">
        <f>SUM(J8:J9)</f>
        <v>1170</v>
      </c>
      <c r="K10" s="1" t="s">
        <v>41</v>
      </c>
      <c r="L10" s="192">
        <f>SUM(L8:L9)</f>
        <v>-10</v>
      </c>
      <c r="M10" s="177" t="s">
        <v>41</v>
      </c>
    </row>
    <row r="11" spans="1:13">
      <c r="B11" s="146" t="s">
        <v>64</v>
      </c>
      <c r="C11" s="56"/>
      <c r="D11" s="167"/>
      <c r="F11" s="167"/>
      <c r="H11" s="167"/>
      <c r="J11" s="167"/>
      <c r="L11" s="193"/>
    </row>
    <row r="12" spans="1:13" ht="12" customHeight="1">
      <c r="B12" s="146"/>
      <c r="C12" s="56"/>
      <c r="D12" s="167"/>
      <c r="F12" s="167"/>
      <c r="H12" s="167"/>
      <c r="J12" s="167"/>
      <c r="L12" s="193"/>
    </row>
    <row r="13" spans="1:13">
      <c r="B13" s="148" t="s">
        <v>81</v>
      </c>
    </row>
    <row r="14" spans="1:13">
      <c r="B14" s="221"/>
      <c r="C14" s="157" t="s">
        <v>82</v>
      </c>
    </row>
    <row r="16" spans="1:13" ht="19.7" customHeight="1">
      <c r="B16" s="148" t="s">
        <v>83</v>
      </c>
    </row>
    <row r="17" spans="2:13" ht="19.7" customHeight="1">
      <c r="B17" s="148"/>
    </row>
    <row r="18" spans="2:13">
      <c r="B18" s="150" t="str">
        <f>B8</f>
        <v>11月</v>
      </c>
      <c r="C18" s="150"/>
      <c r="D18" s="168" t="s">
        <v>45</v>
      </c>
      <c r="E18" s="178">
        <f>L8</f>
        <v>-20</v>
      </c>
      <c r="F18" s="178"/>
      <c r="G18" s="181" t="s">
        <v>84</v>
      </c>
    </row>
    <row r="19" spans="2:13" ht="18.75" customHeight="1">
      <c r="B19" s="142" t="s">
        <v>85</v>
      </c>
      <c r="C19" s="223" t="s">
        <v>103</v>
      </c>
      <c r="D19" s="229"/>
      <c r="E19" s="229"/>
      <c r="F19" s="229"/>
      <c r="G19" s="229"/>
      <c r="H19" s="229"/>
      <c r="I19" s="229"/>
      <c r="J19" s="229"/>
      <c r="K19" s="229"/>
      <c r="L19" s="229"/>
      <c r="M19" s="245"/>
    </row>
    <row r="20" spans="2:13">
      <c r="B20" s="142"/>
      <c r="C20" s="224"/>
      <c r="D20" s="230"/>
      <c r="E20" s="230"/>
      <c r="F20" s="230"/>
      <c r="G20" s="230"/>
      <c r="H20" s="230"/>
      <c r="I20" s="230"/>
      <c r="J20" s="230"/>
      <c r="K20" s="230"/>
      <c r="L20" s="230"/>
      <c r="M20" s="246"/>
    </row>
    <row r="21" spans="2:13">
      <c r="B21" s="142" t="s">
        <v>24</v>
      </c>
      <c r="C21" s="225" t="s">
        <v>18</v>
      </c>
      <c r="D21" s="231"/>
      <c r="E21" s="231"/>
      <c r="F21" s="231"/>
      <c r="G21" s="231"/>
      <c r="H21" s="231"/>
      <c r="I21" s="231"/>
      <c r="J21" s="231"/>
      <c r="K21" s="237"/>
      <c r="L21" s="240">
        <v>-20</v>
      </c>
      <c r="M21" s="175" t="s">
        <v>41</v>
      </c>
    </row>
    <row r="22" spans="2:13">
      <c r="B22" s="142"/>
      <c r="C22" s="226"/>
      <c r="D22" s="232"/>
      <c r="E22" s="232"/>
      <c r="F22" s="232"/>
      <c r="G22" s="232"/>
      <c r="H22" s="232"/>
      <c r="I22" s="232"/>
      <c r="J22" s="232"/>
      <c r="K22" s="238"/>
      <c r="L22" s="241"/>
      <c r="M22" s="175" t="s">
        <v>41</v>
      </c>
    </row>
    <row r="23" spans="2:13">
      <c r="B23" s="142"/>
      <c r="C23" s="226"/>
      <c r="D23" s="232"/>
      <c r="E23" s="232"/>
      <c r="F23" s="232"/>
      <c r="G23" s="232"/>
      <c r="H23" s="232"/>
      <c r="I23" s="232"/>
      <c r="J23" s="232"/>
      <c r="K23" s="238"/>
      <c r="L23" s="241"/>
      <c r="M23" s="175" t="s">
        <v>41</v>
      </c>
    </row>
    <row r="24" spans="2:13">
      <c r="B24" s="142"/>
      <c r="C24" s="161"/>
      <c r="D24" s="172" t="s">
        <v>80</v>
      </c>
      <c r="E24" s="172"/>
      <c r="F24" s="172"/>
      <c r="G24" s="172"/>
      <c r="H24" s="172"/>
      <c r="I24" s="172"/>
      <c r="J24" s="172"/>
      <c r="K24" s="180"/>
      <c r="L24" s="242">
        <f>SUM(L21:L23)</f>
        <v>-20</v>
      </c>
      <c r="M24" s="175" t="s">
        <v>41</v>
      </c>
    </row>
    <row r="26" spans="2:13">
      <c r="B26" s="150" t="str">
        <f>B9</f>
        <v>12月</v>
      </c>
      <c r="C26" s="150"/>
      <c r="D26" s="168" t="s">
        <v>45</v>
      </c>
      <c r="E26" s="178">
        <f>L9</f>
        <v>10</v>
      </c>
      <c r="F26" s="178"/>
      <c r="G26" s="181" t="s">
        <v>84</v>
      </c>
    </row>
    <row r="27" spans="2:13">
      <c r="B27" s="142" t="s">
        <v>85</v>
      </c>
      <c r="C27" s="223" t="s">
        <v>104</v>
      </c>
      <c r="D27" s="229"/>
      <c r="E27" s="229"/>
      <c r="F27" s="229"/>
      <c r="G27" s="229"/>
      <c r="H27" s="229"/>
      <c r="I27" s="229"/>
      <c r="J27" s="229"/>
      <c r="K27" s="229"/>
      <c r="L27" s="229"/>
      <c r="M27" s="245"/>
    </row>
    <row r="28" spans="2:13">
      <c r="B28" s="142"/>
      <c r="C28" s="224"/>
      <c r="D28" s="230"/>
      <c r="E28" s="230"/>
      <c r="F28" s="230"/>
      <c r="G28" s="230"/>
      <c r="H28" s="230"/>
      <c r="I28" s="230"/>
      <c r="J28" s="230"/>
      <c r="K28" s="230"/>
      <c r="L28" s="230"/>
      <c r="M28" s="246"/>
    </row>
    <row r="29" spans="2:13">
      <c r="B29" s="142" t="s">
        <v>24</v>
      </c>
      <c r="C29" s="225" t="s">
        <v>105</v>
      </c>
      <c r="D29" s="231"/>
      <c r="E29" s="231"/>
      <c r="F29" s="231"/>
      <c r="G29" s="231"/>
      <c r="H29" s="231"/>
      <c r="I29" s="231"/>
      <c r="J29" s="231"/>
      <c r="K29" s="237"/>
      <c r="L29" s="243">
        <v>50</v>
      </c>
      <c r="M29" s="175" t="s">
        <v>41</v>
      </c>
    </row>
    <row r="30" spans="2:13">
      <c r="B30" s="142"/>
      <c r="C30" s="226"/>
      <c r="D30" s="232"/>
      <c r="E30" s="232"/>
      <c r="F30" s="232"/>
      <c r="G30" s="232"/>
      <c r="H30" s="232"/>
      <c r="I30" s="232"/>
      <c r="J30" s="232"/>
      <c r="K30" s="238"/>
      <c r="L30" s="244"/>
      <c r="M30" s="175" t="s">
        <v>41</v>
      </c>
    </row>
    <row r="31" spans="2:13">
      <c r="B31" s="142"/>
      <c r="C31" s="226"/>
      <c r="D31" s="232"/>
      <c r="E31" s="232"/>
      <c r="F31" s="232"/>
      <c r="G31" s="232"/>
      <c r="H31" s="232"/>
      <c r="I31" s="232"/>
      <c r="J31" s="232"/>
      <c r="K31" s="238"/>
      <c r="L31" s="244"/>
      <c r="M31" s="175" t="s">
        <v>41</v>
      </c>
    </row>
    <row r="32" spans="2:13">
      <c r="B32" s="142"/>
      <c r="C32" s="161"/>
      <c r="D32" s="172" t="s">
        <v>80</v>
      </c>
      <c r="E32" s="172"/>
      <c r="F32" s="172"/>
      <c r="G32" s="172"/>
      <c r="H32" s="172"/>
      <c r="I32" s="172"/>
      <c r="J32" s="172"/>
      <c r="K32" s="180"/>
      <c r="L32" s="196">
        <f>SUM(L29:L31)</f>
        <v>50</v>
      </c>
      <c r="M32" s="175" t="s">
        <v>41</v>
      </c>
    </row>
    <row r="34" spans="2:13">
      <c r="B34" s="150"/>
      <c r="C34" s="150"/>
      <c r="D34" s="150"/>
      <c r="E34" s="150"/>
      <c r="F34" s="150"/>
      <c r="G34" s="150"/>
      <c r="H34" s="150"/>
      <c r="I34" s="150"/>
      <c r="J34" s="150"/>
      <c r="K34" s="150"/>
      <c r="L34" s="150"/>
      <c r="M34" s="150"/>
    </row>
    <row r="35" spans="2:13" ht="18.75" customHeight="1">
      <c r="B35" s="150"/>
      <c r="C35" s="150"/>
      <c r="D35" s="150"/>
      <c r="E35" s="150"/>
      <c r="F35" s="150"/>
      <c r="G35" s="150"/>
      <c r="H35" s="150"/>
      <c r="I35" s="150"/>
      <c r="J35" s="150"/>
      <c r="K35" s="150"/>
      <c r="L35" s="150"/>
      <c r="M35" s="150"/>
    </row>
    <row r="36" spans="2:13">
      <c r="B36" s="150"/>
      <c r="C36" s="150"/>
      <c r="D36" s="150"/>
      <c r="E36" s="150"/>
      <c r="F36" s="150"/>
      <c r="G36" s="150"/>
      <c r="H36" s="150"/>
      <c r="I36" s="150"/>
      <c r="J36" s="150"/>
      <c r="K36" s="150"/>
      <c r="L36" s="150"/>
      <c r="M36" s="150"/>
    </row>
    <row r="37" spans="2:13">
      <c r="B37" s="150"/>
      <c r="C37" s="150"/>
      <c r="D37" s="150"/>
      <c r="E37" s="150"/>
      <c r="F37" s="150"/>
      <c r="G37" s="150"/>
      <c r="H37" s="150"/>
      <c r="I37" s="150"/>
      <c r="J37" s="150"/>
      <c r="K37" s="150"/>
      <c r="L37" s="150"/>
      <c r="M37" s="150"/>
    </row>
    <row r="38" spans="2:13">
      <c r="B38" s="150"/>
      <c r="C38" s="150"/>
      <c r="D38" s="150"/>
      <c r="E38" s="150"/>
      <c r="F38" s="150"/>
      <c r="G38" s="150"/>
      <c r="H38" s="150"/>
      <c r="I38" s="150"/>
      <c r="J38" s="150"/>
      <c r="K38" s="150"/>
      <c r="L38" s="150"/>
      <c r="M38" s="150"/>
    </row>
    <row r="39" spans="2:13">
      <c r="B39" s="150"/>
      <c r="C39" s="150"/>
      <c r="D39" s="150"/>
      <c r="E39" s="150"/>
      <c r="F39" s="150"/>
      <c r="G39" s="150"/>
      <c r="H39" s="150"/>
      <c r="I39" s="150"/>
      <c r="J39" s="150"/>
      <c r="K39" s="150"/>
      <c r="L39" s="150"/>
      <c r="M39" s="150"/>
    </row>
    <row r="40" spans="2:13">
      <c r="B40" s="150"/>
      <c r="C40" s="150"/>
      <c r="D40" s="150"/>
      <c r="E40" s="150"/>
      <c r="F40" s="150"/>
      <c r="G40" s="150"/>
      <c r="H40" s="150"/>
      <c r="I40" s="150"/>
      <c r="J40" s="150"/>
      <c r="K40" s="150"/>
      <c r="L40" s="150"/>
      <c r="M40" s="150"/>
    </row>
    <row r="41" spans="2:13">
      <c r="B41" s="150"/>
      <c r="C41" s="150"/>
      <c r="D41" s="150"/>
      <c r="E41" s="150"/>
      <c r="F41" s="150"/>
      <c r="G41" s="150"/>
      <c r="H41" s="150"/>
      <c r="I41" s="150"/>
      <c r="J41" s="150"/>
      <c r="K41" s="150"/>
      <c r="L41" s="150"/>
      <c r="M41" s="150"/>
    </row>
  </sheetData>
  <sheetProtection sheet="1" objects="1" scenarios="1"/>
  <mergeCells count="26">
    <mergeCell ref="B2:J2"/>
    <mergeCell ref="F6:K6"/>
    <mergeCell ref="F7:G7"/>
    <mergeCell ref="H7:I7"/>
    <mergeCell ref="J7:K7"/>
    <mergeCell ref="C8:D8"/>
    <mergeCell ref="C9:D9"/>
    <mergeCell ref="E18:F18"/>
    <mergeCell ref="C21:K21"/>
    <mergeCell ref="C22:K22"/>
    <mergeCell ref="C23:K23"/>
    <mergeCell ref="D24:K24"/>
    <mergeCell ref="E26:F26"/>
    <mergeCell ref="C29:K29"/>
    <mergeCell ref="C30:K30"/>
    <mergeCell ref="C31:K31"/>
    <mergeCell ref="D32:K32"/>
    <mergeCell ref="B6:B7"/>
    <mergeCell ref="C6:D7"/>
    <mergeCell ref="L6:M7"/>
    <mergeCell ref="B19:B20"/>
    <mergeCell ref="C19:M20"/>
    <mergeCell ref="B21:B24"/>
    <mergeCell ref="B27:B28"/>
    <mergeCell ref="C27:M28"/>
    <mergeCell ref="B29:B32"/>
  </mergeCells>
  <phoneticPr fontId="2"/>
  <conditionalFormatting sqref="C8:C9 E8:I9">
    <cfRule type="cellIs" dxfId="0" priority="1" operator="equal">
      <formula>""</formula>
    </cfRule>
  </conditionalFormatting>
  <dataValidations count="1">
    <dataValidation type="list" allowBlank="1" showDropDown="0" showInputMessage="1" showErrorMessage="1" promptTitle="✔" sqref="B14">
      <formula1>"✔　"</formula1>
    </dataValidation>
  </dataValidations>
  <pageMargins left="0.70866141732283472" right="0.70866141732283472" top="0.74803149606299213" bottom="0.74803149606299213" header="0.31496062992125984" footer="0.31496062992125984"/>
  <pageSetup paperSize="9" scale="58"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リストデータ</vt:lpstr>
      <vt:lpstr>様式２　実績報告</vt:lpstr>
      <vt:lpstr>様式１申請書兼請求書</vt:lpstr>
      <vt:lpstr>様式２診療所用 (八千代市用) (2)</vt:lpstr>
      <vt:lpstr>接種回数の相違</vt:lpstr>
      <vt:lpstr>【記載例】様式２　実績報告</vt:lpstr>
      <vt:lpstr>【記載例】様式１申請書兼請求書</vt:lpstr>
      <vt:lpstr xml:space="preserve">【記載例】接種回数の相違 </vt:lpstr>
    </vt:vector>
  </TitlesOfParts>
  <Company>-</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njo190340</cp:lastModifiedBy>
  <cp:lastPrinted>2023-08-29T07:04:54Z</cp:lastPrinted>
  <dcterms:created xsi:type="dcterms:W3CDTF">2021-05-25T06:48:22Z</dcterms:created>
  <dcterms:modified xsi:type="dcterms:W3CDTF">2024-01-04T05:27:45Z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2024-01-04T05:27:45Z</vt:filetime>
  </property>
</Properties>
</file>