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0.0.25\800500_経営企画課\●総務企画班\12 契約\15 熱中症対策に資する現場管理費の補正の試行\★★R5年度要領改定　コロナ対策暫定措置の終了（R5.3.31施行）\"/>
    </mc:Choice>
  </mc:AlternateContent>
  <bookViews>
    <workbookView xWindow="0" yWindow="0" windowWidth="18420" windowHeight="5115"/>
  </bookViews>
  <sheets>
    <sheet name="真夏日日数　集計表（自動）" sheetId="5" r:id="rId1"/>
    <sheet name="真夏日日数　集計表（自動・記載例）" sheetId="8" r:id="rId2"/>
  </sheets>
  <definedNames>
    <definedName name="_xlnm.Print_Area" localSheetId="0">'真夏日日数　集計表（自動）'!$B$2:$I$41</definedName>
    <definedName name="_xlnm.Print_Area" localSheetId="1">'真夏日日数　集計表（自動・記載例）'!$B$2:$I$41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30" i="8" l="1"/>
  <c r="G43" i="8" l="1"/>
  <c r="G39" i="8"/>
  <c r="G38" i="8"/>
  <c r="G37" i="8"/>
  <c r="G36" i="8"/>
  <c r="G35" i="8"/>
  <c r="G34" i="8"/>
  <c r="G33" i="8"/>
  <c r="G32" i="8"/>
  <c r="G31" i="8"/>
  <c r="G29" i="8"/>
  <c r="G28" i="8"/>
  <c r="G27" i="8"/>
  <c r="G26" i="8"/>
  <c r="G24" i="8"/>
  <c r="G23" i="8"/>
  <c r="G22" i="8"/>
  <c r="G21" i="8"/>
  <c r="G20" i="8"/>
  <c r="G19" i="8"/>
  <c r="G18" i="8"/>
  <c r="G17" i="8"/>
  <c r="G16" i="8"/>
  <c r="G13" i="8"/>
  <c r="G10" i="8"/>
  <c r="B10" i="8"/>
  <c r="H10" i="8" s="1"/>
  <c r="H9" i="8"/>
  <c r="G9" i="8"/>
  <c r="C9" i="8"/>
  <c r="I4" i="8"/>
  <c r="G43" i="5"/>
  <c r="G40" i="8" l="1"/>
  <c r="C10" i="8"/>
  <c r="B11" i="8"/>
  <c r="H11" i="8" s="1"/>
  <c r="C11" i="8"/>
  <c r="G10" i="5"/>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B12" i="8" l="1"/>
  <c r="H12" i="8"/>
  <c r="B13" i="8"/>
  <c r="C12" i="8"/>
  <c r="G9" i="5"/>
  <c r="B14" i="8" l="1"/>
  <c r="C13" i="8"/>
  <c r="H13" i="8"/>
  <c r="B15" i="8" l="1"/>
  <c r="H14" i="8"/>
  <c r="C14" i="8"/>
  <c r="H9" i="5"/>
  <c r="B10" i="5"/>
  <c r="G40" i="5"/>
  <c r="I4" i="5"/>
  <c r="C9" i="5"/>
  <c r="H15" i="8" l="1"/>
  <c r="B16" i="8"/>
  <c r="C15" i="8"/>
  <c r="B11" i="5"/>
  <c r="C11" i="5" s="1"/>
  <c r="H10" i="5"/>
  <c r="C10" i="5"/>
  <c r="B17" i="8" l="1"/>
  <c r="C16" i="8"/>
  <c r="H16" i="8"/>
  <c r="B12" i="5"/>
  <c r="C12" i="5" s="1"/>
  <c r="H11" i="5"/>
  <c r="B18" i="8" l="1"/>
  <c r="C17" i="8"/>
  <c r="H17" i="8"/>
  <c r="B13" i="5"/>
  <c r="C13" i="5" s="1"/>
  <c r="H12" i="5"/>
  <c r="H18" i="8" l="1"/>
  <c r="B19" i="8"/>
  <c r="C18" i="8"/>
  <c r="B14" i="5"/>
  <c r="C14" i="5" s="1"/>
  <c r="H13" i="5"/>
  <c r="H19" i="8" l="1"/>
  <c r="B20" i="8"/>
  <c r="C19" i="8"/>
  <c r="B15" i="5"/>
  <c r="C15" i="5" s="1"/>
  <c r="H14" i="5"/>
  <c r="B21" i="8" l="1"/>
  <c r="C20" i="8"/>
  <c r="H20" i="8"/>
  <c r="B16" i="5"/>
  <c r="C16" i="5" s="1"/>
  <c r="H15" i="5"/>
  <c r="B22" i="8" l="1"/>
  <c r="C21" i="8"/>
  <c r="H21" i="8"/>
  <c r="B17" i="5"/>
  <c r="C17" i="5" s="1"/>
  <c r="H16" i="5"/>
  <c r="B23" i="8" l="1"/>
  <c r="H22" i="8"/>
  <c r="C22" i="8"/>
  <c r="B18" i="5"/>
  <c r="C18" i="5" s="1"/>
  <c r="H17" i="5"/>
  <c r="H23" i="8" l="1"/>
  <c r="B24" i="8"/>
  <c r="C23" i="8"/>
  <c r="B19" i="5"/>
  <c r="C19" i="5" s="1"/>
  <c r="H18" i="5"/>
  <c r="H24" i="8" l="1"/>
  <c r="B25" i="8"/>
  <c r="C24" i="8"/>
  <c r="B20" i="5"/>
  <c r="C20" i="5" s="1"/>
  <c r="H19" i="5"/>
  <c r="B26" i="8" l="1"/>
  <c r="C25" i="8"/>
  <c r="H25" i="8"/>
  <c r="B21" i="5"/>
  <c r="C21" i="5" s="1"/>
  <c r="H20" i="5"/>
  <c r="H26" i="8" l="1"/>
  <c r="B27" i="8"/>
  <c r="C26" i="8"/>
  <c r="B22" i="5"/>
  <c r="C22" i="5" s="1"/>
  <c r="H21" i="5"/>
  <c r="H27" i="8" l="1"/>
  <c r="B28" i="8"/>
  <c r="C27" i="8"/>
  <c r="B23" i="5"/>
  <c r="C23" i="5" s="1"/>
  <c r="H22" i="5"/>
  <c r="B29" i="8" l="1"/>
  <c r="C28" i="8"/>
  <c r="H28" i="8"/>
  <c r="B24" i="5"/>
  <c r="C24" i="5" s="1"/>
  <c r="H23" i="5"/>
  <c r="B30" i="8" l="1"/>
  <c r="C29" i="8"/>
  <c r="H29" i="8"/>
  <c r="B25" i="5"/>
  <c r="C25" i="5" s="1"/>
  <c r="H24" i="5"/>
  <c r="B31" i="8" l="1"/>
  <c r="C30" i="8"/>
  <c r="H30" i="8"/>
  <c r="B26" i="5"/>
  <c r="C26" i="5" s="1"/>
  <c r="H25" i="5"/>
  <c r="H31" i="8" l="1"/>
  <c r="B32" i="8"/>
  <c r="C31" i="8"/>
  <c r="B27" i="5"/>
  <c r="C27" i="5" s="1"/>
  <c r="H26" i="5"/>
  <c r="H32" i="8" l="1"/>
  <c r="B33" i="8"/>
  <c r="C32" i="8"/>
  <c r="B28" i="5"/>
  <c r="C28" i="5" s="1"/>
  <c r="H27" i="5"/>
  <c r="B34" i="8" l="1"/>
  <c r="C33" i="8"/>
  <c r="H33" i="8"/>
  <c r="B29" i="5"/>
  <c r="C29" i="5" s="1"/>
  <c r="H28" i="5"/>
  <c r="H34" i="8" l="1"/>
  <c r="B35" i="8"/>
  <c r="C34" i="8"/>
  <c r="B30" i="5"/>
  <c r="C30" i="5" s="1"/>
  <c r="H29" i="5"/>
  <c r="H35" i="8" l="1"/>
  <c r="B36" i="8"/>
  <c r="C35" i="8"/>
  <c r="B31" i="5"/>
  <c r="C31" i="5" s="1"/>
  <c r="H30" i="5"/>
  <c r="B37" i="8" l="1"/>
  <c r="C36" i="8"/>
  <c r="H36" i="8"/>
  <c r="B32" i="5"/>
  <c r="C32" i="5" s="1"/>
  <c r="H31" i="5"/>
  <c r="B38" i="8" l="1"/>
  <c r="C37" i="8"/>
  <c r="H37" i="8"/>
  <c r="B33" i="5"/>
  <c r="C33" i="5" s="1"/>
  <c r="H32" i="5"/>
  <c r="H38" i="8" l="1"/>
  <c r="B39" i="8"/>
  <c r="C38" i="8"/>
  <c r="B34" i="5"/>
  <c r="C34" i="5" s="1"/>
  <c r="H33" i="5"/>
  <c r="H39" i="8" l="1"/>
  <c r="C39" i="8"/>
  <c r="B35" i="5"/>
  <c r="C35" i="5" s="1"/>
  <c r="H34" i="5"/>
  <c r="H35" i="5" l="1"/>
  <c r="B36" i="5"/>
  <c r="H36" i="5" l="1"/>
  <c r="B37" i="5"/>
  <c r="C37" i="5" s="1"/>
  <c r="C36" i="5"/>
  <c r="H37" i="5" l="1"/>
  <c r="B38" i="5"/>
  <c r="C38" i="5" s="1"/>
  <c r="H38" i="5" l="1"/>
  <c r="B39" i="5"/>
  <c r="H39" i="5" l="1"/>
  <c r="C39" i="5"/>
</calcChain>
</file>

<file path=xl/comments1.xml><?xml version="1.0" encoding="utf-8"?>
<comments xmlns="http://schemas.openxmlformats.org/spreadsheetml/2006/main">
  <authors>
    <author>八千代市</author>
  </authors>
  <commentList>
    <comment ref="B9" authorId="0" shapeId="0">
      <text>
        <r>
          <rPr>
            <b/>
            <sz val="9"/>
            <color indexed="81"/>
            <rFont val="MS P ゴシック"/>
            <family val="3"/>
            <charset val="128"/>
          </rPr>
          <t>該当月の初日を入力してください。
右上の年月も自動入力されます。
2022/4/1、22/4/1、R4.4.1など</t>
        </r>
      </text>
    </comment>
    <comment ref="G41" authorId="0" shapeId="0">
      <text>
        <r>
          <rPr>
            <sz val="9"/>
            <color indexed="81"/>
            <rFont val="MS P ゴシック"/>
            <family val="3"/>
            <charset val="128"/>
          </rPr>
          <t xml:space="preserve">〇対象期間は「現場着手日」から「現場施工最終日」までの期間。
○年末年始休暇６日間、夏季休暇３日間、工場製作のみを実施している
　期間、一時中止期間を対象期間から控除する。
※「基準日」は現場着手日を基本とし、受発注者協議により定める。
</t>
        </r>
      </text>
    </comment>
    <comment ref="I41" authorId="0" shapeId="0">
      <text>
        <r>
          <rPr>
            <sz val="9"/>
            <color indexed="81"/>
            <rFont val="MS P ゴシック"/>
            <family val="3"/>
            <charset val="128"/>
          </rPr>
          <t>令和５年３月３１日までは、コロナウイルス対策と熱中症対策に同時に取り組んだ場合は、「コロナ対策あり」を選択してください。最高気温28℃以上で、「真夏日判定」となります。
令和５年４月１日以降は、コロナウイルス対策と熱中症対策に同時に取り組んだ場合の特例措置が無くなりましたので、「コロナ対策なし」を選択してください。</t>
        </r>
      </text>
    </comment>
  </commentList>
</comments>
</file>

<file path=xl/comments2.xml><?xml version="1.0" encoding="utf-8"?>
<comments xmlns="http://schemas.openxmlformats.org/spreadsheetml/2006/main">
  <authors>
    <author>八千代市</author>
  </authors>
  <commentList>
    <comment ref="B9" authorId="0" shapeId="0">
      <text>
        <r>
          <rPr>
            <b/>
            <sz val="9"/>
            <color indexed="81"/>
            <rFont val="MS P ゴシック"/>
            <family val="3"/>
            <charset val="128"/>
          </rPr>
          <t>該当月の初日を入力してください。
右上の年月も自動入力されます。
2022/4/1、22/4/1、R4.4.1など</t>
        </r>
      </text>
    </comment>
    <comment ref="G41" authorId="0" shapeId="0">
      <text>
        <r>
          <rPr>
            <sz val="9"/>
            <color indexed="81"/>
            <rFont val="MS P ゴシック"/>
            <family val="3"/>
            <charset val="128"/>
          </rPr>
          <t>〇対象期間は「現場着手日」から「現場施工最終日」までの期間。
○年末年始休暇６日間、夏季休暇３日間、工場製作のみを実施している
　期間、一時中止期間を対象期間から控除する。
※「基準日」は現場着手日を基本とし、受発注者協議により定める。</t>
        </r>
      </text>
    </comment>
    <comment ref="I41" authorId="0" shapeId="0">
      <text>
        <r>
          <rPr>
            <sz val="9"/>
            <color indexed="81"/>
            <rFont val="MS P ゴシック"/>
            <family val="3"/>
            <charset val="128"/>
          </rPr>
          <t>令和５年３月３１日までは、コロナウイルス対策と熱中症対策に同時に取り組んだ場合は、「コロナ対策あり」を選択してください。最高気温28℃以上で、「真夏日判定」となります。
令和５年４月１日以降は、コロナウイルス対策と熱中症対策に同時に取り組んだ場合の特例措置が無くなりましたので、「コロナ対策なし」を選択してください。</t>
        </r>
      </text>
    </comment>
  </commentList>
</comments>
</file>

<file path=xl/sharedStrings.xml><?xml version="1.0" encoding="utf-8"?>
<sst xmlns="http://schemas.openxmlformats.org/spreadsheetml/2006/main" count="410" uniqueCount="109">
  <si>
    <t>工事名</t>
    <rPh sb="0" eb="3">
      <t>コウジメイ</t>
    </rPh>
    <phoneticPr fontId="1"/>
  </si>
  <si>
    <t>○○工事</t>
    <rPh sb="2" eb="4">
      <t>コウジ</t>
    </rPh>
    <phoneticPr fontId="1"/>
  </si>
  <si>
    <t>月日</t>
    <rPh sb="0" eb="2">
      <t>ツキヒ</t>
    </rPh>
    <phoneticPr fontId="1"/>
  </si>
  <si>
    <t>曜日</t>
    <rPh sb="0" eb="2">
      <t>ヨウビ</t>
    </rPh>
    <phoneticPr fontId="1"/>
  </si>
  <si>
    <t>真夏日日数：</t>
    <rPh sb="0" eb="3">
      <t>マナツビ</t>
    </rPh>
    <rPh sb="3" eb="5">
      <t>ニッスウ</t>
    </rPh>
    <phoneticPr fontId="1"/>
  </si>
  <si>
    <t>真夏日判定</t>
    <rPh sb="0" eb="3">
      <t>マナツビ</t>
    </rPh>
    <rPh sb="3" eb="5">
      <t>ハンテイ</t>
    </rPh>
    <phoneticPr fontId="1"/>
  </si>
  <si>
    <t>日最高気温
[℃]</t>
    <rPh sb="0" eb="1">
      <t>ニチ</t>
    </rPh>
    <rPh sb="1" eb="3">
      <t>サイコウ</t>
    </rPh>
    <rPh sb="3" eb="5">
      <t>キオン</t>
    </rPh>
    <phoneticPr fontId="1"/>
  </si>
  <si>
    <t>備考</t>
    <rPh sb="0" eb="2">
      <t>ビコウ</t>
    </rPh>
    <phoneticPr fontId="1"/>
  </si>
  <si>
    <t>観測所名</t>
    <rPh sb="0" eb="2">
      <t>カンソク</t>
    </rPh>
    <rPh sb="2" eb="3">
      <t>ジョ</t>
    </rPh>
    <rPh sb="3" eb="4">
      <t>メイ</t>
    </rPh>
    <phoneticPr fontId="1"/>
  </si>
  <si>
    <t>真夏日日数　集計表</t>
    <rPh sb="0" eb="3">
      <t>マナツビ</t>
    </rPh>
    <rPh sb="3" eb="5">
      <t>ニッスウ</t>
    </rPh>
    <rPh sb="6" eb="8">
      <t>シュウケイ</t>
    </rPh>
    <rPh sb="8" eb="9">
      <t>ヒョウ</t>
    </rPh>
    <phoneticPr fontId="1"/>
  </si>
  <si>
    <t>暑さ指数
（WBGT）
[℃]</t>
    <rPh sb="0" eb="1">
      <t>アツ</t>
    </rPh>
    <rPh sb="2" eb="4">
      <t>シスウ</t>
    </rPh>
    <phoneticPr fontId="1"/>
  </si>
  <si>
    <t>祝日</t>
    <rPh sb="0" eb="2">
      <t>シュクジツ</t>
    </rPh>
    <phoneticPr fontId="1"/>
  </si>
  <si>
    <t>対象期間：</t>
    <rPh sb="0" eb="1">
      <t>タイ</t>
    </rPh>
    <rPh sb="1" eb="2">
      <t>ゾウ</t>
    </rPh>
    <rPh sb="2" eb="4">
      <t>キカン</t>
    </rPh>
    <phoneticPr fontId="1"/>
  </si>
  <si>
    <t>作業日</t>
    <rPh sb="0" eb="3">
      <t>サギョウビ</t>
    </rPh>
    <phoneticPr fontId="1"/>
  </si>
  <si>
    <t>夏季休暇</t>
    <rPh sb="0" eb="4">
      <t>カキキュウカ</t>
    </rPh>
    <phoneticPr fontId="1"/>
  </si>
  <si>
    <t>一時中止</t>
    <rPh sb="0" eb="4">
      <t>イチジチュウシ</t>
    </rPh>
    <phoneticPr fontId="1"/>
  </si>
  <si>
    <t>祝日一覧</t>
    <rPh sb="0" eb="4">
      <t>シュクジツイチラン</t>
    </rPh>
    <phoneticPr fontId="1"/>
  </si>
  <si>
    <t xml:space="preserve"> </t>
    <phoneticPr fontId="1"/>
  </si>
  <si>
    <t>船橋</t>
    <rPh sb="0" eb="2">
      <t>フナバシ</t>
    </rPh>
    <phoneticPr fontId="1"/>
  </si>
  <si>
    <t>佐倉</t>
    <rPh sb="0" eb="2">
      <t>サクラ</t>
    </rPh>
    <phoneticPr fontId="1"/>
  </si>
  <si>
    <t>所在地</t>
  </si>
  <si>
    <t>緯度（北緯）</t>
  </si>
  <si>
    <t>経度（東経）</t>
  </si>
  <si>
    <t>度</t>
  </si>
  <si>
    <t>分</t>
  </si>
  <si>
    <t>船橋市薬円台</t>
  </si>
  <si>
    <t>佐倉市角来字屋敷前</t>
  </si>
  <si>
    <t>観測所</t>
    <rPh sb="0" eb="3">
      <t>カンソクジョ</t>
    </rPh>
    <phoneticPr fontId="1"/>
  </si>
  <si>
    <t>作業日</t>
    <rPh sb="0" eb="3">
      <t>サギョウビ</t>
    </rPh>
    <phoneticPr fontId="1"/>
  </si>
  <si>
    <t>休工日</t>
    <rPh sb="0" eb="3">
      <t>キュウコウビ</t>
    </rPh>
    <phoneticPr fontId="1"/>
  </si>
  <si>
    <t>工期外</t>
    <rPh sb="0" eb="2">
      <t>コウキ</t>
    </rPh>
    <rPh sb="2" eb="3">
      <t>ガイ</t>
    </rPh>
    <phoneticPr fontId="1"/>
  </si>
  <si>
    <t>夏季休暇</t>
    <rPh sb="0" eb="4">
      <t>カキキュウカ</t>
    </rPh>
    <phoneticPr fontId="1"/>
  </si>
  <si>
    <t>年末年始休暇</t>
    <rPh sb="0" eb="6">
      <t>ネンマツネンシキュウカ</t>
    </rPh>
    <phoneticPr fontId="1"/>
  </si>
  <si>
    <t>対象期間参考値：</t>
    <rPh sb="0" eb="4">
      <t>タイショウキカン</t>
    </rPh>
    <rPh sb="4" eb="7">
      <t>サンコウチ</t>
    </rPh>
    <phoneticPr fontId="1"/>
  </si>
  <si>
    <t>―</t>
    <phoneticPr fontId="1"/>
  </si>
  <si>
    <t>コロナ対策あり</t>
    <rPh sb="3" eb="5">
      <t>タイサク</t>
    </rPh>
    <phoneticPr fontId="1"/>
  </si>
  <si>
    <t>コロナ対策なし</t>
    <rPh sb="3" eb="5">
      <t>タイサク</t>
    </rPh>
    <phoneticPr fontId="1"/>
  </si>
  <si>
    <t>工場製作期間</t>
    <rPh sb="0" eb="4">
      <t>コウジョウセイサク</t>
    </rPh>
    <rPh sb="4" eb="6">
      <t>キカン</t>
    </rPh>
    <phoneticPr fontId="1"/>
  </si>
  <si>
    <t>一時中止</t>
    <rPh sb="0" eb="4">
      <t>イチジチュウシ</t>
    </rPh>
    <phoneticPr fontId="1"/>
  </si>
  <si>
    <t>作業日
休工日
工期外</t>
    <rPh sb="0" eb="3">
      <t>サギョウビ</t>
    </rPh>
    <rPh sb="4" eb="6">
      <t>キュウコウ</t>
    </rPh>
    <rPh sb="6" eb="7">
      <t>ヒ</t>
    </rPh>
    <rPh sb="8" eb="10">
      <t>コウキ</t>
    </rPh>
    <rPh sb="10" eb="11">
      <t>ソト</t>
    </rPh>
    <phoneticPr fontId="1"/>
  </si>
  <si>
    <t>(作業日+休工日)</t>
    <rPh sb="1" eb="4">
      <t>サギョウビ</t>
    </rPh>
    <rPh sb="5" eb="7">
      <t>キュウコウ</t>
    </rPh>
    <rPh sb="7" eb="8">
      <t>ビ</t>
    </rPh>
    <phoneticPr fontId="1"/>
  </si>
  <si>
    <t>現場着手日</t>
    <rPh sb="0" eb="2">
      <t>ゲンバ</t>
    </rPh>
    <rPh sb="2" eb="4">
      <t>チャクシュ</t>
    </rPh>
    <rPh sb="4" eb="5">
      <t>ビ</t>
    </rPh>
    <phoneticPr fontId="1"/>
  </si>
  <si>
    <t>現場施工最終日</t>
    <rPh sb="0" eb="2">
      <t>ゲンバ</t>
    </rPh>
    <rPh sb="2" eb="4">
      <t>セコウ</t>
    </rPh>
    <rPh sb="4" eb="7">
      <t>サイシュウビ</t>
    </rPh>
    <phoneticPr fontId="1"/>
  </si>
  <si>
    <t>2024/1/1</t>
  </si>
  <si>
    <t>月</t>
  </si>
  <si>
    <t>元日</t>
  </si>
  <si>
    <t>2024/1/8</t>
  </si>
  <si>
    <t>成人の日</t>
  </si>
  <si>
    <t>2024/2/11</t>
  </si>
  <si>
    <t>日</t>
  </si>
  <si>
    <t>建国記念の日</t>
  </si>
  <si>
    <t>2024/2/12</t>
  </si>
  <si>
    <t>振替休日</t>
  </si>
  <si>
    <t>2024/2/23</t>
  </si>
  <si>
    <t>金</t>
  </si>
  <si>
    <t>天皇誕生日</t>
  </si>
  <si>
    <t>2024/3/20</t>
  </si>
  <si>
    <t>水</t>
  </si>
  <si>
    <t>春分の日</t>
  </si>
  <si>
    <t>2024/4/29</t>
  </si>
  <si>
    <t>昭和の日</t>
  </si>
  <si>
    <t>2024/5/3</t>
  </si>
  <si>
    <t>憲法記念日</t>
  </si>
  <si>
    <t>2024/5/4</t>
  </si>
  <si>
    <t>土</t>
  </si>
  <si>
    <t>みどりの日</t>
  </si>
  <si>
    <t>2024/5/5</t>
  </si>
  <si>
    <t>こどもの日</t>
  </si>
  <si>
    <t>2024/5/6</t>
  </si>
  <si>
    <t>2024/7/15</t>
  </si>
  <si>
    <t>海の日</t>
  </si>
  <si>
    <t>2024/8/11</t>
  </si>
  <si>
    <t>山の日</t>
  </si>
  <si>
    <t>2024/8/12</t>
  </si>
  <si>
    <t>2024/9/16</t>
  </si>
  <si>
    <t>敬老の日</t>
  </si>
  <si>
    <t>2024/9/22</t>
  </si>
  <si>
    <t>秋分の日</t>
  </si>
  <si>
    <t>2024/9/23</t>
  </si>
  <si>
    <t>2024/10/14</t>
  </si>
  <si>
    <t>スポーツの日</t>
  </si>
  <si>
    <t>2024/11/3</t>
  </si>
  <si>
    <t>文化の日</t>
  </si>
  <si>
    <t>2024/11/4</t>
  </si>
  <si>
    <t>2024/11/23</t>
  </si>
  <si>
    <t>勤労感謝の日</t>
  </si>
  <si>
    <t>2025/1/1</t>
  </si>
  <si>
    <t>2025/1/13</t>
  </si>
  <si>
    <t>2025/2/11</t>
  </si>
  <si>
    <t>火</t>
  </si>
  <si>
    <t>2025/2/23</t>
  </si>
  <si>
    <t>2025/2/24</t>
  </si>
  <si>
    <t>2025/3/20</t>
  </si>
  <si>
    <t>木</t>
  </si>
  <si>
    <t>2025/4/29</t>
  </si>
  <si>
    <t>2025/5/3</t>
  </si>
  <si>
    <t>2025/5/4</t>
  </si>
  <si>
    <t>2025/5/5</t>
  </si>
  <si>
    <t>2025/5/6</t>
  </si>
  <si>
    <t>2025/7/21</t>
  </si>
  <si>
    <t>2025/8/11</t>
  </si>
  <si>
    <t>2025/9/15</t>
  </si>
  <si>
    <t>2025/9/23</t>
  </si>
  <si>
    <t>2025/10/13</t>
  </si>
  <si>
    <t>2025/11/3</t>
  </si>
  <si>
    <t>2025/11/23</t>
  </si>
  <si>
    <t>2025/11/24</t>
  </si>
  <si>
    <t>真夏日</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</si>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</sst>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aaa"/>
    <numFmt numFmtId="177" formatCode="m&quot;月&quot;d&quot;日&quot;;@"/>
    <numFmt numFmtId="178" formatCode="#&quot;日&quot;"/>
    <numFmt numFmtId="179" formatCode="0_);[Red]\(0\)"/>
    <numFmt numFmtId="180" formatCode="[$-411]ggge&quot;年&quot;m&quot;月&quot;d&quot;日&quot;;@"/>
    <numFmt numFmtId="181" formatCode="[$-411]ggge&quot;年&quot;m&quot;月&quot;;@"/>
    <numFmt numFmtId="182" formatCode=";;;\※@"/>
  </numFmts>
  <fonts count="8">
    <font>
      <sz val="11"/>
      <color theme="1"/>
      <name val="游ゴシック"/>
      <family val="2"/>
      <charset val="128"/>
      <scheme val="minor"/>
    </font>
    <font>
      <sz val="6"/>
      <name val="游ゴシック"/>
      <family val="2"/>
      <charset val="128"/>
      <scheme val="minor"/>
    </font>
    <font>
      <b/>
      <sz val="11"/>
      <color rgb="FFFF0000"/>
      <name val="游ゴシック"/>
      <family val="3"/>
      <charset val="128"/>
      <scheme val="minor"/>
    </font>
    <font>
      <sz val="12"/>
      <color theme="1"/>
      <name val="HG丸ｺﾞｼｯｸM-PRO"/>
      <family val="3"/>
      <charset val="128"/>
    </font>
    <font>
      <b/>
      <sz val="12"/>
      <color theme="1"/>
      <name val="游ゴシック"/>
      <family val="3"/>
      <charset val="128"/>
      <scheme val="minor"/>
    </font>
    <font>
      <sz val="16"/>
      <color theme="1"/>
      <name val="ＭＳ 明朝"/>
      <family val="1"/>
      <charset val="128"/>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hair">
        <color auto="1"/>
      </top>
      <bottom style="hair">
        <color auto="1"/>
      </bottom>
      <diagonal/>
    </border>
    <border>
      <left style="hair">
        <color auto="1"/>
      </left>
      <right/>
      <top style="thin">
        <color auto="1"/>
      </top>
      <bottom style="hair">
        <color auto="1"/>
      </bottom>
      <diagonal/>
    </border>
    <border>
      <left style="hair">
        <color auto="1"/>
      </left>
      <right/>
      <top style="hair">
        <color auto="1"/>
      </top>
      <bottom style="thin">
        <color auto="1"/>
      </bottom>
      <diagonal/>
    </border>
  </borders>
  <cellStyleXfs count="1">
    <xf numFmtId="0" fontId="0" fillId="0" borderId="0">
      <alignment vertical="center"/>
    </xf>
  </cellStyleXfs>
  <cellXfs count="48">
    <xf numFmtId="0" fontId="0" fillId="0" borderId="0" xfId="0">
      <alignment vertical="center"/>
    </xf>
    <xf numFmtId="0" fontId="0" fillId="0" borderId="0" xfId="0" applyFill="1">
      <alignment vertical="center"/>
    </xf>
    <xf numFmtId="178" fontId="4" fillId="0" borderId="0" xfId="0" applyNumberFormat="1" applyFont="1" applyFill="1" applyAlignment="1">
      <alignment horizontal="left"/>
    </xf>
    <xf numFmtId="0" fontId="0" fillId="0" borderId="0" xfId="0" applyFill="1" applyBorder="1" applyAlignment="1">
      <alignment shrinkToFit="1"/>
    </xf>
    <xf numFmtId="179" fontId="0" fillId="0" borderId="5" xfId="0" applyNumberFormat="1" applyBorder="1" applyAlignment="1" applyProtection="1">
      <alignment horizontal="center" vertical="center"/>
      <protection locked="0"/>
    </xf>
    <xf numFmtId="179" fontId="0" fillId="0" borderId="8" xfId="0" applyNumberForma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0" xfId="0" applyProtection="1">
      <alignment vertical="center"/>
      <protection locked="0"/>
    </xf>
    <xf numFmtId="0" fontId="3" fillId="0" borderId="0" xfId="0" applyFont="1" applyProtection="1">
      <alignment vertical="center"/>
    </xf>
    <xf numFmtId="0" fontId="0" fillId="0" borderId="0" xfId="0" applyProtection="1">
      <alignment vertical="center"/>
    </xf>
    <xf numFmtId="0" fontId="0" fillId="0" borderId="1" xfId="0" applyBorder="1" applyAlignment="1" applyProtection="1">
      <alignment horizontal="center" vertical="center"/>
    </xf>
    <xf numFmtId="0" fontId="0" fillId="0" borderId="2" xfId="0" applyBorder="1" applyAlignment="1" applyProtection="1">
      <alignment horizontal="center" vertical="center"/>
    </xf>
    <xf numFmtId="0" fontId="0" fillId="0" borderId="2" xfId="0" applyBorder="1" applyAlignment="1" applyProtection="1">
      <alignment horizontal="center" vertical="center" wrapText="1"/>
    </xf>
    <xf numFmtId="177" fontId="0" fillId="0" borderId="4" xfId="0" applyNumberFormat="1" applyBorder="1" applyAlignment="1" applyProtection="1">
      <alignment horizontal="center" vertical="center"/>
    </xf>
    <xf numFmtId="176" fontId="0" fillId="0" borderId="5" xfId="0" applyNumberFormat="1" applyBorder="1" applyAlignment="1" applyProtection="1">
      <alignment horizontal="center" vertical="center"/>
    </xf>
    <xf numFmtId="177" fontId="0" fillId="0" borderId="7" xfId="0" applyNumberFormat="1" applyBorder="1" applyAlignment="1" applyProtection="1">
      <alignment horizontal="center" vertical="center"/>
    </xf>
    <xf numFmtId="176" fontId="0" fillId="0" borderId="8" xfId="0" applyNumberFormat="1" applyBorder="1" applyAlignment="1" applyProtection="1">
      <alignment horizontal="center" vertical="center"/>
    </xf>
    <xf numFmtId="178" fontId="4" fillId="0" borderId="0" xfId="0" applyNumberFormat="1" applyFont="1" applyFill="1" applyAlignment="1" applyProtection="1">
      <alignment horizontal="center" shrinkToFit="1"/>
    </xf>
    <xf numFmtId="178" fontId="4" fillId="0" borderId="0" xfId="0" applyNumberFormat="1" applyFont="1" applyFill="1" applyAlignment="1" applyProtection="1">
      <alignment horizontal="right"/>
    </xf>
    <xf numFmtId="178" fontId="4" fillId="0" borderId="0" xfId="0" applyNumberFormat="1" applyFont="1" applyFill="1" applyAlignment="1" applyProtection="1">
      <alignment horizontal="left"/>
    </xf>
    <xf numFmtId="0" fontId="0" fillId="0" borderId="8" xfId="0" applyBorder="1" applyAlignment="1" applyProtection="1">
      <alignment horizontal="center" vertical="center"/>
    </xf>
    <xf numFmtId="0" fontId="0" fillId="0" borderId="10" xfId="0" applyBorder="1" applyAlignment="1" applyProtection="1">
      <alignment horizontal="center" vertical="center"/>
    </xf>
    <xf numFmtId="0" fontId="5" fillId="0" borderId="0" xfId="0" applyFont="1" applyAlignment="1">
      <alignment horizontal="right" vertical="center"/>
    </xf>
    <xf numFmtId="0" fontId="0" fillId="0" borderId="11" xfId="0" applyBorder="1" applyAlignment="1" applyProtection="1">
      <alignment horizontal="center" vertical="center" wrapText="1"/>
    </xf>
    <xf numFmtId="0" fontId="0" fillId="0" borderId="3" xfId="0" applyBorder="1" applyAlignment="1" applyProtection="1">
      <alignment horizontal="center" vertical="center" wrapText="1"/>
    </xf>
    <xf numFmtId="179" fontId="0" fillId="0" borderId="5" xfId="0" applyNumberFormat="1"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180" fontId="0" fillId="0" borderId="0" xfId="0" applyNumberFormat="1" applyFill="1">
      <alignment vertical="center"/>
    </xf>
    <xf numFmtId="176" fontId="0" fillId="0" borderId="0" xfId="0" applyNumberFormat="1" applyFill="1" applyAlignment="1">
      <alignment horizontal="center" vertical="center"/>
    </xf>
    <xf numFmtId="0" fontId="2" fillId="0" borderId="0" xfId="0" applyFont="1" applyFill="1">
      <alignment vertical="center"/>
    </xf>
    <xf numFmtId="178" fontId="4" fillId="0" borderId="0" xfId="0" applyNumberFormat="1" applyFont="1" applyFill="1" applyBorder="1" applyAlignment="1" applyProtection="1">
      <alignment horizontal="right" shrinkToFit="1"/>
      <protection locked="0"/>
    </xf>
    <xf numFmtId="0" fontId="0" fillId="0" borderId="0" xfId="0" applyFill="1" applyAlignment="1"/>
    <xf numFmtId="0" fontId="0" fillId="0" borderId="0" xfId="0" applyAlignment="1"/>
    <xf numFmtId="0" fontId="0" fillId="0" borderId="0" xfId="0" applyFill="1" applyAlignment="1">
      <alignment horizontal="center" vertical="center"/>
    </xf>
    <xf numFmtId="178" fontId="0" fillId="0" borderId="0" xfId="0" applyNumberFormat="1" applyFill="1">
      <alignment vertical="center"/>
    </xf>
    <xf numFmtId="0" fontId="0" fillId="0" borderId="10" xfId="0" applyBorder="1" applyAlignment="1" applyProtection="1">
      <alignment horizontal="center" vertical="center" shrinkToFit="1"/>
    </xf>
    <xf numFmtId="0" fontId="0" fillId="0" borderId="10" xfId="0" applyFill="1" applyBorder="1" applyAlignment="1" applyProtection="1">
      <alignment horizontal="center" vertical="center" shrinkToFit="1"/>
    </xf>
    <xf numFmtId="0" fontId="0" fillId="0" borderId="12" xfId="0" applyBorder="1" applyAlignment="1" applyProtection="1">
      <alignment horizontal="center" vertical="center" shrinkToFit="1"/>
    </xf>
    <xf numFmtId="176" fontId="0" fillId="0" borderId="5" xfId="0" applyNumberFormat="1" applyBorder="1" applyAlignment="1" applyProtection="1">
      <alignment horizontal="center" vertical="center"/>
      <protection locked="0"/>
    </xf>
    <xf numFmtId="176" fontId="0" fillId="0" borderId="5" xfId="0" applyNumberFormat="1" applyFill="1" applyBorder="1" applyAlignment="1" applyProtection="1">
      <alignment horizontal="center" vertical="center"/>
      <protection locked="0"/>
    </xf>
    <xf numFmtId="176" fontId="0" fillId="0" borderId="8" xfId="0" applyNumberFormat="1" applyBorder="1" applyAlignment="1" applyProtection="1">
      <alignment horizontal="center" vertical="center"/>
      <protection locked="0"/>
    </xf>
    <xf numFmtId="177" fontId="0" fillId="0" borderId="4" xfId="0" applyNumberFormat="1" applyBorder="1" applyAlignment="1" applyProtection="1">
      <alignment horizontal="center" vertical="center"/>
      <protection locked="0"/>
    </xf>
    <xf numFmtId="181" fontId="0" fillId="0" borderId="0" xfId="0" applyNumberFormat="1" applyAlignment="1" applyProtection="1">
      <alignment horizontal="right" vertical="center"/>
    </xf>
    <xf numFmtId="182" fontId="0" fillId="2" borderId="0" xfId="0" applyNumberFormat="1" applyFill="1" applyProtection="1">
      <alignment vertical="center"/>
      <protection locked="0"/>
    </xf>
  </cellXfs>
  <cellStyles count="1">
    <cellStyle name="標準" xfId="0" builtinId="0"/>
  </cellStyles>
  <dxfs count="6">
    <dxf>
      <fill>
        <patternFill>
          <bgColor theme="4" tint="0.59996337778862885"/>
        </patternFill>
      </fill>
    </dxf>
    <dxf>
      <fill>
        <patternFill>
          <bgColor rgb="FFFFCCFF"/>
        </patternFill>
      </fill>
    </dxf>
    <dxf>
      <fill>
        <patternFill>
          <bgColor rgb="FFFFCCFF"/>
        </patternFill>
      </fill>
    </dxf>
    <dxf>
      <fill>
        <patternFill>
          <bgColor theme="4" tint="0.59996337778862885"/>
        </patternFill>
      </fill>
    </dxf>
    <dxf>
      <fill>
        <patternFill>
          <bgColor rgb="FFFFCCFF"/>
        </patternFill>
      </fill>
    </dxf>
    <dxf>
      <fill>
        <patternFill>
          <bgColor rgb="FFFFCCFF"/>
        </patternFill>
      </fill>
    </dxf>
  </dxfs>
  <tableStyles count="0" defaultTableStyle="TableStyleMedium2" defaultPivotStyle="PivotStyleLight16"/>
  <colors>
    <mruColors>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403412</xdr:colOff>
      <xdr:row>1</xdr:row>
      <xdr:rowOff>100852</xdr:rowOff>
    </xdr:from>
    <xdr:to>
      <xdr:col>8</xdr:col>
      <xdr:colOff>601056</xdr:colOff>
      <xdr:row>4</xdr:row>
      <xdr:rowOff>122704</xdr:rowOff>
    </xdr:to>
    <xdr:sp macro="" textlink="">
      <xdr:nvSpPr>
        <xdr:cNvPr id="2" name="正方形/長方形 1"/>
        <xdr:cNvSpPr/>
      </xdr:nvSpPr>
      <xdr:spPr>
        <a:xfrm>
          <a:off x="4863353" y="336176"/>
          <a:ext cx="1912144" cy="63817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FF0000"/>
              </a:solidFill>
            </a:rPr>
            <a:t>記　載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T71"/>
  <sheetViews>
    <sheetView showGridLines="0" tabSelected="1" view="pageBreakPreview" zoomScale="85" zoomScaleNormal="85" zoomScaleSheetLayoutView="85" workbookViewId="0"/>
  </sheetViews>
  <sheetFormatPr defaultRowHeight="18.75"/>
  <cols>
    <col min="1" max="1" width="4.375" style="1" customWidth="1"/>
    <col min="2" max="2" width="14.375" customWidth="1"/>
    <col min="3" max="3" width="6.875" customWidth="1"/>
    <col min="4" max="4" width="7.875" customWidth="1"/>
    <col min="5" max="5" width="12.5" customWidth="1"/>
    <col min="6" max="6" width="12.375" customWidth="1"/>
    <col min="7" max="7" width="13" customWidth="1"/>
    <col min="8" max="8" width="9.5" customWidth="1"/>
    <col min="9" max="9" width="20.625" customWidth="1"/>
    <col min="10" max="10" width="9" style="1"/>
    <col min="11" max="11" width="16.5" style="1" bestFit="1" customWidth="1"/>
    <col min="12" max="12" width="3.375" style="1" bestFit="1" customWidth="1"/>
    <col min="13" max="13" width="13" style="1" bestFit="1" customWidth="1"/>
    <col min="14" max="14" width="9" style="1"/>
    <col min="15" max="15" width="6.875" style="1" customWidth="1"/>
    <col min="16" max="16" width="16.125" style="1" customWidth="1"/>
    <col min="17" max="18" width="5.875" style="1" customWidth="1"/>
    <col min="19" max="20" width="5.875" customWidth="1"/>
  </cols>
  <sheetData>
    <row r="1" spans="2:20" s="1" customFormat="1">
      <c r="C1" s="33"/>
      <c r="D1" s="33"/>
      <c r="E1" s="33"/>
    </row>
    <row r="2" spans="2:20">
      <c r="B2" s="11" t="s">
        <v>9</v>
      </c>
      <c r="C2" s="12"/>
      <c r="D2" s="12"/>
      <c r="E2" s="12"/>
      <c r="I2" s="25"/>
    </row>
    <row r="3" spans="2:20" ht="11.25" customHeight="1"/>
    <row r="4" spans="2:20">
      <c r="C4" s="10"/>
      <c r="D4" s="10"/>
      <c r="E4" s="10"/>
      <c r="F4" s="10"/>
      <c r="G4" s="10"/>
      <c r="H4" s="10"/>
      <c r="I4" s="46">
        <f>B9</f>
        <v>44652</v>
      </c>
    </row>
    <row r="5" spans="2:20">
      <c r="B5" t="s">
        <v>0</v>
      </c>
      <c r="C5" s="10" t="s">
        <v>1</v>
      </c>
      <c r="D5" s="10"/>
      <c r="E5" s="10"/>
      <c r="F5" s="10"/>
      <c r="G5" s="10"/>
      <c r="H5" s="10"/>
      <c r="I5" s="10" t="s">
        <v>17</v>
      </c>
    </row>
    <row r="6" spans="2:20">
      <c r="B6" t="s">
        <v>8</v>
      </c>
      <c r="C6" s="10" t="s">
        <v>18</v>
      </c>
      <c r="D6" s="10"/>
      <c r="E6" s="10"/>
      <c r="F6" s="10"/>
      <c r="G6" s="10"/>
      <c r="H6" s="10"/>
      <c r="I6" s="10"/>
    </row>
    <row r="7" spans="2:20" ht="11.25" customHeight="1">
      <c r="C7" s="10"/>
      <c r="D7" s="10"/>
      <c r="E7" s="10"/>
      <c r="F7" s="10"/>
      <c r="G7" s="10"/>
      <c r="H7" s="10"/>
      <c r="I7" s="10"/>
    </row>
    <row r="8" spans="2:20" ht="56.25">
      <c r="B8" s="13" t="s">
        <v>2</v>
      </c>
      <c r="C8" s="14" t="s">
        <v>3</v>
      </c>
      <c r="D8" s="15" t="s">
        <v>39</v>
      </c>
      <c r="E8" s="15" t="s">
        <v>6</v>
      </c>
      <c r="F8" s="15" t="s">
        <v>10</v>
      </c>
      <c r="G8" s="15" t="s">
        <v>5</v>
      </c>
      <c r="H8" s="26" t="s">
        <v>11</v>
      </c>
      <c r="I8" s="27" t="s">
        <v>7</v>
      </c>
      <c r="Q8" s="35" t="s">
        <v>21</v>
      </c>
      <c r="R8" s="35"/>
      <c r="S8" s="36" t="s">
        <v>22</v>
      </c>
    </row>
    <row r="9" spans="2:20" ht="18.75" customHeight="1">
      <c r="B9" s="45">
        <v>44652</v>
      </c>
      <c r="C9" s="17">
        <f>IF(OR(B9=0,B9=""),"",B9)</f>
        <v>44652</v>
      </c>
      <c r="D9" s="42" t="s">
        <v>13</v>
      </c>
      <c r="E9" s="4">
        <v>29</v>
      </c>
      <c r="F9" s="6">
        <v>24</v>
      </c>
      <c r="G9" s="24" t="str">
        <f>IF(D9="作業日",IF(E9&gt;=IF($I$41="コロナ対策あり",28,30),"真夏日",IF(F9&gt;=25,"真夏日","")),"")</f>
        <v>真夏日</v>
      </c>
      <c r="H9" s="39" t="str">
        <f>IFERROR(VLOOKUP(B9,K10:M48,3,FALSE),"")</f>
        <v/>
      </c>
      <c r="I9" s="7" t="s">
        <v>41</v>
      </c>
      <c r="K9" s="1" t="s">
        <v>16</v>
      </c>
      <c r="O9" s="1" t="s">
        <v>27</v>
      </c>
      <c r="P9" s="35" t="s">
        <v>20</v>
      </c>
      <c r="Q9" s="1" t="s">
        <v>23</v>
      </c>
      <c r="R9" s="1" t="s">
        <v>24</v>
      </c>
      <c r="S9" t="s">
        <v>23</v>
      </c>
      <c r="T9" t="s">
        <v>24</v>
      </c>
    </row>
    <row r="10" spans="2:20" ht="18.75" customHeight="1">
      <c r="B10" s="16">
        <f>IF(OR(B9=0,B9=""),"",B9+1)</f>
        <v>44653</v>
      </c>
      <c r="C10" s="17">
        <f t="shared" ref="C10:C39" si="0">IF(OR(B10=0,B10=""),"",B10)</f>
        <v>44653</v>
      </c>
      <c r="D10" s="42" t="s">
        <v>29</v>
      </c>
      <c r="E10" s="4"/>
      <c r="F10" s="6"/>
      <c r="G10" s="24" t="str">
        <f t="shared" ref="G10:G39" si="1">IF(D10="作業日",IF(E10&gt;=IF($I$41="コロナ対策あり",28,30),"真夏日",IF(F10&gt;=25,"真夏日","")),"")</f>
        <v/>
      </c>
      <c r="H10" s="39" t="str">
        <f>IFERROR(VLOOKUP(B10,K10:M48,3,FALSE),"")</f>
        <v/>
      </c>
      <c r="I10" s="7"/>
      <c r="K10" s="31" t="s">
        <v>43</v>
      </c>
      <c r="L10" s="32" t="s">
        <v>44</v>
      </c>
      <c r="M10" s="1" t="s">
        <v>45</v>
      </c>
      <c r="O10" s="1" t="s">
        <v>18</v>
      </c>
      <c r="P10" s="1" t="s">
        <v>25</v>
      </c>
      <c r="Q10" s="1">
        <v>35</v>
      </c>
      <c r="R10" s="1">
        <v>42.7</v>
      </c>
      <c r="S10">
        <v>140</v>
      </c>
      <c r="T10">
        <v>2.6</v>
      </c>
    </row>
    <row r="11" spans="2:20" ht="18.75" customHeight="1">
      <c r="B11" s="16">
        <f t="shared" ref="B11:B35" si="2">IF(OR(B10=0,B10=""),"",B10+1)</f>
        <v>44654</v>
      </c>
      <c r="C11" s="17">
        <f t="shared" si="0"/>
        <v>44654</v>
      </c>
      <c r="D11" s="42" t="s">
        <v>29</v>
      </c>
      <c r="E11" s="4"/>
      <c r="F11" s="6"/>
      <c r="G11" s="24" t="str">
        <f t="shared" si="1"/>
        <v/>
      </c>
      <c r="H11" s="39" t="str">
        <f>IFERROR(VLOOKUP(B11,K10:M48,3,FALSE),"")</f>
        <v/>
      </c>
      <c r="I11" s="7"/>
      <c r="K11" s="31" t="s">
        <v>46</v>
      </c>
      <c r="L11" s="32" t="s">
        <v>44</v>
      </c>
      <c r="M11" s="1" t="s">
        <v>47</v>
      </c>
      <c r="O11" s="1" t="s">
        <v>19</v>
      </c>
      <c r="P11" s="1" t="s">
        <v>26</v>
      </c>
      <c r="Q11" s="1">
        <v>35</v>
      </c>
      <c r="R11" s="1">
        <v>43.7</v>
      </c>
      <c r="S11">
        <v>140</v>
      </c>
      <c r="T11">
        <v>12.7</v>
      </c>
    </row>
    <row r="12" spans="2:20" ht="18.75" customHeight="1">
      <c r="B12" s="16">
        <f t="shared" si="2"/>
        <v>44655</v>
      </c>
      <c r="C12" s="17">
        <f t="shared" si="0"/>
        <v>44655</v>
      </c>
      <c r="D12" s="42" t="s">
        <v>13</v>
      </c>
      <c r="E12" s="4">
        <v>27</v>
      </c>
      <c r="F12" s="6">
        <v>24</v>
      </c>
      <c r="G12" s="24" t="str">
        <f t="shared" si="1"/>
        <v/>
      </c>
      <c r="H12" s="39" t="str">
        <f>IFERROR(VLOOKUP(B12,K10:M48,3,FALSE),"")</f>
        <v/>
      </c>
      <c r="I12" s="7"/>
      <c r="K12" s="31" t="s">
        <v>48</v>
      </c>
      <c r="L12" s="32" t="s">
        <v>49</v>
      </c>
      <c r="M12" s="1" t="s">
        <v>50</v>
      </c>
    </row>
    <row r="13" spans="2:20" ht="18.75" customHeight="1">
      <c r="B13" s="16">
        <f t="shared" si="2"/>
        <v>44656</v>
      </c>
      <c r="C13" s="17">
        <f t="shared" si="0"/>
        <v>44656</v>
      </c>
      <c r="D13" s="42" t="s">
        <v>13</v>
      </c>
      <c r="E13" s="4">
        <v>28</v>
      </c>
      <c r="F13" s="6">
        <v>24</v>
      </c>
      <c r="G13" s="24" t="str">
        <f t="shared" si="1"/>
        <v>真夏日</v>
      </c>
      <c r="H13" s="39" t="str">
        <f>IFERROR(VLOOKUP(B13,K10:M48,3,FALSE),"")</f>
        <v/>
      </c>
      <c r="I13" s="7"/>
      <c r="K13" s="31" t="s">
        <v>51</v>
      </c>
      <c r="L13" s="32" t="s">
        <v>44</v>
      </c>
      <c r="M13" s="1" t="s">
        <v>52</v>
      </c>
    </row>
    <row r="14" spans="2:20" ht="18.75" customHeight="1">
      <c r="B14" s="16">
        <f t="shared" si="2"/>
        <v>44657</v>
      </c>
      <c r="C14" s="17">
        <f t="shared" si="0"/>
        <v>44657</v>
      </c>
      <c r="D14" s="42" t="s">
        <v>29</v>
      </c>
      <c r="E14" s="4">
        <v>29</v>
      </c>
      <c r="F14" s="6">
        <v>24</v>
      </c>
      <c r="G14" s="24" t="str">
        <f t="shared" si="1"/>
        <v/>
      </c>
      <c r="H14" s="39" t="str">
        <f>IFERROR(VLOOKUP(B14,K10:M48,3,FALSE),"")</f>
        <v/>
      </c>
      <c r="I14" s="7"/>
      <c r="K14" s="31" t="s">
        <v>53</v>
      </c>
      <c r="L14" s="32" t="s">
        <v>54</v>
      </c>
      <c r="M14" s="1" t="s">
        <v>55</v>
      </c>
    </row>
    <row r="15" spans="2:20" ht="18.75" customHeight="1">
      <c r="B15" s="16">
        <f t="shared" si="2"/>
        <v>44658</v>
      </c>
      <c r="C15" s="17">
        <f t="shared" si="0"/>
        <v>44658</v>
      </c>
      <c r="D15" s="42" t="s">
        <v>13</v>
      </c>
      <c r="E15" s="4">
        <v>30</v>
      </c>
      <c r="F15" s="6">
        <v>24</v>
      </c>
      <c r="G15" s="24" t="str">
        <f t="shared" si="1"/>
        <v>真夏日</v>
      </c>
      <c r="H15" s="39" t="str">
        <f>IFERROR(VLOOKUP(B15,K10:M48,3,FALSE),"")</f>
        <v/>
      </c>
      <c r="I15" s="7"/>
      <c r="K15" s="31" t="s">
        <v>56</v>
      </c>
      <c r="L15" s="32" t="s">
        <v>57</v>
      </c>
      <c r="M15" s="1" t="s">
        <v>58</v>
      </c>
      <c r="O15" s="1" t="s">
        <v>28</v>
      </c>
    </row>
    <row r="16" spans="2:20" ht="18.75" customHeight="1">
      <c r="B16" s="16">
        <f t="shared" si="2"/>
        <v>44659</v>
      </c>
      <c r="C16" s="17">
        <f t="shared" si="0"/>
        <v>44659</v>
      </c>
      <c r="D16" s="42" t="s">
        <v>13</v>
      </c>
      <c r="E16" s="4">
        <v>31</v>
      </c>
      <c r="F16" s="6">
        <v>24</v>
      </c>
      <c r="G16" s="24" t="str">
        <f t="shared" si="1"/>
        <v>真夏日</v>
      </c>
      <c r="H16" s="39" t="str">
        <f>IFERROR(VLOOKUP(B16,K10:M48,3,FALSE),"")</f>
        <v/>
      </c>
      <c r="I16" s="7"/>
      <c r="K16" s="31" t="s">
        <v>59</v>
      </c>
      <c r="L16" s="32" t="s">
        <v>44</v>
      </c>
      <c r="M16" s="1" t="s">
        <v>60</v>
      </c>
      <c r="O16" s="1" t="s">
        <v>29</v>
      </c>
    </row>
    <row r="17" spans="2:15" ht="18.75" customHeight="1">
      <c r="B17" s="16">
        <f t="shared" si="2"/>
        <v>44660</v>
      </c>
      <c r="C17" s="17">
        <f t="shared" si="0"/>
        <v>44660</v>
      </c>
      <c r="D17" s="42" t="s">
        <v>29</v>
      </c>
      <c r="E17" s="4"/>
      <c r="F17" s="6"/>
      <c r="G17" s="24" t="str">
        <f t="shared" si="1"/>
        <v/>
      </c>
      <c r="H17" s="39" t="str">
        <f>IFERROR(VLOOKUP(B17,K10:M48,3,FALSE),"")</f>
        <v/>
      </c>
      <c r="I17" s="7"/>
      <c r="K17" s="31" t="s">
        <v>61</v>
      </c>
      <c r="L17" s="32" t="s">
        <v>54</v>
      </c>
      <c r="M17" s="1" t="s">
        <v>62</v>
      </c>
      <c r="O17" s="1" t="s">
        <v>30</v>
      </c>
    </row>
    <row r="18" spans="2:15" ht="18.75" customHeight="1">
      <c r="B18" s="16">
        <f t="shared" si="2"/>
        <v>44661</v>
      </c>
      <c r="C18" s="17">
        <f t="shared" si="0"/>
        <v>44661</v>
      </c>
      <c r="D18" s="42" t="s">
        <v>29</v>
      </c>
      <c r="E18" s="4"/>
      <c r="F18" s="6"/>
      <c r="G18" s="24" t="str">
        <f t="shared" si="1"/>
        <v/>
      </c>
      <c r="H18" s="39" t="str">
        <f>IFERROR(VLOOKUP(B18,K10:M48,3,FALSE),"")</f>
        <v/>
      </c>
      <c r="I18" s="7"/>
      <c r="K18" s="31" t="s">
        <v>63</v>
      </c>
      <c r="L18" s="32" t="s">
        <v>64</v>
      </c>
      <c r="M18" s="1" t="s">
        <v>65</v>
      </c>
    </row>
    <row r="19" spans="2:15" ht="18.75" customHeight="1">
      <c r="B19" s="16">
        <f t="shared" si="2"/>
        <v>44662</v>
      </c>
      <c r="C19" s="17">
        <f t="shared" si="0"/>
        <v>44662</v>
      </c>
      <c r="D19" s="43" t="s">
        <v>13</v>
      </c>
      <c r="E19" s="28">
        <v>26</v>
      </c>
      <c r="F19" s="29">
        <v>24</v>
      </c>
      <c r="G19" s="24" t="str">
        <f t="shared" si="1"/>
        <v/>
      </c>
      <c r="H19" s="40" t="str">
        <f>IFERROR(VLOOKUP(B19,K10:M48,3,FALSE),"")</f>
        <v/>
      </c>
      <c r="I19" s="30"/>
      <c r="K19" s="31" t="s">
        <v>66</v>
      </c>
      <c r="L19" s="32" t="s">
        <v>49</v>
      </c>
      <c r="M19" s="1" t="s">
        <v>67</v>
      </c>
      <c r="O19" s="1" t="s">
        <v>34</v>
      </c>
    </row>
    <row r="20" spans="2:15" ht="18.75" customHeight="1">
      <c r="B20" s="16">
        <f t="shared" si="2"/>
        <v>44663</v>
      </c>
      <c r="C20" s="17">
        <f t="shared" si="0"/>
        <v>44663</v>
      </c>
      <c r="D20" s="42" t="s">
        <v>13</v>
      </c>
      <c r="E20" s="4">
        <v>27</v>
      </c>
      <c r="F20" s="6">
        <v>25</v>
      </c>
      <c r="G20" s="24" t="str">
        <f t="shared" si="1"/>
        <v>真夏日</v>
      </c>
      <c r="H20" s="39" t="str">
        <f>IFERROR(VLOOKUP(B20,K10:M48,3,FALSE),"")</f>
        <v/>
      </c>
      <c r="I20" s="7"/>
      <c r="K20" s="31" t="s">
        <v>68</v>
      </c>
      <c r="L20" s="32" t="s">
        <v>44</v>
      </c>
      <c r="M20" s="1" t="s">
        <v>52</v>
      </c>
    </row>
    <row r="21" spans="2:15" ht="18.75" customHeight="1">
      <c r="B21" s="16">
        <f t="shared" si="2"/>
        <v>44664</v>
      </c>
      <c r="C21" s="17">
        <f t="shared" si="0"/>
        <v>44664</v>
      </c>
      <c r="D21" s="42" t="s">
        <v>13</v>
      </c>
      <c r="E21" s="4">
        <v>28</v>
      </c>
      <c r="F21" s="6">
        <v>24</v>
      </c>
      <c r="G21" s="24" t="str">
        <f t="shared" si="1"/>
        <v>真夏日</v>
      </c>
      <c r="H21" s="39" t="str">
        <f>IFERROR(VLOOKUP(B21,K10:M48,3,FALSE),"")</f>
        <v/>
      </c>
      <c r="I21" s="7"/>
      <c r="K21" s="31" t="s">
        <v>69</v>
      </c>
      <c r="L21" s="32" t="s">
        <v>44</v>
      </c>
      <c r="M21" s="1" t="s">
        <v>70</v>
      </c>
    </row>
    <row r="22" spans="2:15" ht="18.75" customHeight="1">
      <c r="B22" s="16">
        <f t="shared" si="2"/>
        <v>44665</v>
      </c>
      <c r="C22" s="17">
        <f t="shared" si="0"/>
        <v>44665</v>
      </c>
      <c r="D22" s="42" t="s">
        <v>13</v>
      </c>
      <c r="E22" s="4">
        <v>29</v>
      </c>
      <c r="F22" s="6">
        <v>24</v>
      </c>
      <c r="G22" s="24" t="str">
        <f t="shared" si="1"/>
        <v>真夏日</v>
      </c>
      <c r="H22" s="39" t="str">
        <f>IFERROR(VLOOKUP(B22,K10:M48,3,FALSE),"")</f>
        <v/>
      </c>
      <c r="I22" s="7"/>
      <c r="K22" s="31" t="s">
        <v>71</v>
      </c>
      <c r="L22" s="32" t="s">
        <v>49</v>
      </c>
      <c r="M22" s="1" t="s">
        <v>72</v>
      </c>
      <c r="O22" s="1" t="s">
        <v>41</v>
      </c>
    </row>
    <row r="23" spans="2:15" ht="18.75" customHeight="1">
      <c r="B23" s="16">
        <f t="shared" si="2"/>
        <v>44666</v>
      </c>
      <c r="C23" s="17">
        <f t="shared" si="0"/>
        <v>44666</v>
      </c>
      <c r="D23" s="42" t="s">
        <v>13</v>
      </c>
      <c r="E23" s="4">
        <v>30</v>
      </c>
      <c r="F23" s="6">
        <v>24</v>
      </c>
      <c r="G23" s="24" t="str">
        <f t="shared" si="1"/>
        <v>真夏日</v>
      </c>
      <c r="H23" s="39" t="str">
        <f>IFERROR(VLOOKUP(B23,K10:M48,3,FALSE),"")</f>
        <v/>
      </c>
      <c r="I23" s="7"/>
      <c r="K23" s="31" t="s">
        <v>73</v>
      </c>
      <c r="L23" s="32" t="s">
        <v>44</v>
      </c>
      <c r="M23" s="1" t="s">
        <v>52</v>
      </c>
      <c r="O23" s="1" t="s">
        <v>42</v>
      </c>
    </row>
    <row r="24" spans="2:15" ht="18.75" customHeight="1">
      <c r="B24" s="16">
        <f t="shared" si="2"/>
        <v>44667</v>
      </c>
      <c r="C24" s="17">
        <f t="shared" si="0"/>
        <v>44667</v>
      </c>
      <c r="D24" s="42" t="s">
        <v>29</v>
      </c>
      <c r="E24" s="4">
        <v>30</v>
      </c>
      <c r="F24" s="6"/>
      <c r="G24" s="24" t="str">
        <f t="shared" si="1"/>
        <v/>
      </c>
      <c r="H24" s="39" t="str">
        <f>IFERROR(VLOOKUP(B24,K10:M48,3,FALSE),"")</f>
        <v/>
      </c>
      <c r="I24" s="7"/>
      <c r="K24" s="31" t="s">
        <v>74</v>
      </c>
      <c r="L24" s="32" t="s">
        <v>44</v>
      </c>
      <c r="M24" s="1" t="s">
        <v>75</v>
      </c>
      <c r="O24" s="1" t="s">
        <v>31</v>
      </c>
    </row>
    <row r="25" spans="2:15" ht="18.75" customHeight="1">
      <c r="B25" s="16">
        <f t="shared" si="2"/>
        <v>44668</v>
      </c>
      <c r="C25" s="17">
        <f t="shared" si="0"/>
        <v>44668</v>
      </c>
      <c r="D25" s="42" t="s">
        <v>29</v>
      </c>
      <c r="E25" s="4">
        <v>30</v>
      </c>
      <c r="F25" s="6"/>
      <c r="G25" s="24" t="str">
        <f t="shared" si="1"/>
        <v/>
      </c>
      <c r="H25" s="39" t="str">
        <f>IFERROR(VLOOKUP(B25,K10:M48,3,FALSE),"")</f>
        <v/>
      </c>
      <c r="I25" s="7"/>
      <c r="K25" s="31" t="s">
        <v>76</v>
      </c>
      <c r="L25" s="32" t="s">
        <v>49</v>
      </c>
      <c r="M25" s="1" t="s">
        <v>77</v>
      </c>
      <c r="O25" s="1" t="s">
        <v>32</v>
      </c>
    </row>
    <row r="26" spans="2:15" ht="18.75" customHeight="1">
      <c r="B26" s="16">
        <f t="shared" si="2"/>
        <v>44669</v>
      </c>
      <c r="C26" s="17">
        <f t="shared" si="0"/>
        <v>44669</v>
      </c>
      <c r="D26" s="42" t="s">
        <v>30</v>
      </c>
      <c r="E26" s="4">
        <v>27</v>
      </c>
      <c r="F26" s="6">
        <v>24</v>
      </c>
      <c r="G26" s="24" t="str">
        <f t="shared" si="1"/>
        <v/>
      </c>
      <c r="H26" s="39" t="str">
        <f>IFERROR(VLOOKUP(B26,K10:M48,3,FALSE),"")</f>
        <v/>
      </c>
      <c r="I26" s="7" t="s">
        <v>37</v>
      </c>
      <c r="K26" s="31" t="s">
        <v>78</v>
      </c>
      <c r="L26" s="32" t="s">
        <v>44</v>
      </c>
      <c r="M26" s="1" t="s">
        <v>52</v>
      </c>
      <c r="O26" s="1" t="s">
        <v>37</v>
      </c>
    </row>
    <row r="27" spans="2:15" ht="18.75" customHeight="1">
      <c r="B27" s="16">
        <f t="shared" si="2"/>
        <v>44670</v>
      </c>
      <c r="C27" s="17">
        <f t="shared" si="0"/>
        <v>44670</v>
      </c>
      <c r="D27" s="42" t="s">
        <v>30</v>
      </c>
      <c r="E27" s="4">
        <v>28</v>
      </c>
      <c r="F27" s="6">
        <v>24</v>
      </c>
      <c r="G27" s="24" t="str">
        <f t="shared" si="1"/>
        <v/>
      </c>
      <c r="H27" s="39" t="str">
        <f>IFERROR(VLOOKUP(B27,K10:M48,3,FALSE),"")</f>
        <v/>
      </c>
      <c r="I27" s="7" t="s">
        <v>37</v>
      </c>
      <c r="K27" s="31" t="s">
        <v>79</v>
      </c>
      <c r="L27" s="32" t="s">
        <v>44</v>
      </c>
      <c r="M27" s="1" t="s">
        <v>80</v>
      </c>
      <c r="O27" s="1" t="s">
        <v>38</v>
      </c>
    </row>
    <row r="28" spans="2:15" ht="18.75" customHeight="1">
      <c r="B28" s="16">
        <f t="shared" si="2"/>
        <v>44671</v>
      </c>
      <c r="C28" s="17">
        <f t="shared" si="0"/>
        <v>44671</v>
      </c>
      <c r="D28" s="42" t="s">
        <v>30</v>
      </c>
      <c r="E28" s="4">
        <v>29</v>
      </c>
      <c r="F28" s="6">
        <v>24</v>
      </c>
      <c r="G28" s="24" t="str">
        <f t="shared" si="1"/>
        <v/>
      </c>
      <c r="H28" s="39" t="str">
        <f>IFERROR(VLOOKUP(B28,K10:M48,3,FALSE),"")</f>
        <v/>
      </c>
      <c r="I28" s="7" t="s">
        <v>38</v>
      </c>
      <c r="K28" s="31" t="s">
        <v>81</v>
      </c>
      <c r="L28" s="32" t="s">
        <v>49</v>
      </c>
      <c r="M28" s="1" t="s">
        <v>82</v>
      </c>
      <c r="O28" s="1" t="s">
        <v>35</v>
      </c>
    </row>
    <row r="29" spans="2:15" ht="18.75" customHeight="1">
      <c r="B29" s="16">
        <f t="shared" si="2"/>
        <v>44672</v>
      </c>
      <c r="C29" s="17">
        <f t="shared" si="0"/>
        <v>44672</v>
      </c>
      <c r="D29" s="42" t="s">
        <v>30</v>
      </c>
      <c r="E29" s="4">
        <v>30</v>
      </c>
      <c r="F29" s="6">
        <v>24</v>
      </c>
      <c r="G29" s="24" t="str">
        <f t="shared" si="1"/>
        <v/>
      </c>
      <c r="H29" s="39" t="str">
        <f>IFERROR(VLOOKUP(B29,K10:M48,3,FALSE),"")</f>
        <v/>
      </c>
      <c r="I29" s="7" t="s">
        <v>38</v>
      </c>
      <c r="K29" s="31" t="s">
        <v>83</v>
      </c>
      <c r="L29" s="32" t="s">
        <v>44</v>
      </c>
      <c r="M29" s="1" t="s">
        <v>52</v>
      </c>
      <c r="O29" s="1" t="s">
        <v>36</v>
      </c>
    </row>
    <row r="30" spans="2:15" ht="18.75" customHeight="1">
      <c r="B30" s="16">
        <f t="shared" si="2"/>
        <v>44673</v>
      </c>
      <c r="C30" s="17">
        <f t="shared" si="0"/>
        <v>44673</v>
      </c>
      <c r="D30" s="42" t="s">
        <v>30</v>
      </c>
      <c r="E30" s="4">
        <v>31</v>
      </c>
      <c r="F30" s="6">
        <v>24</v>
      </c>
      <c r="G30" s="24" t="str">
        <f t="shared" si="1"/>
        <v/>
      </c>
      <c r="H30" s="39" t="str">
        <f>IFERROR(VLOOKUP(B30,K10:M48,3,FALSE),"")</f>
        <v/>
      </c>
      <c r="I30" s="7" t="s">
        <v>38</v>
      </c>
      <c r="K30" s="31" t="s">
        <v>84</v>
      </c>
      <c r="L30" s="32" t="s">
        <v>64</v>
      </c>
      <c r="M30" s="1" t="s">
        <v>85</v>
      </c>
    </row>
    <row r="31" spans="2:15" ht="18.75" customHeight="1">
      <c r="B31" s="16">
        <f t="shared" si="2"/>
        <v>44674</v>
      </c>
      <c r="C31" s="17">
        <f t="shared" si="0"/>
        <v>44674</v>
      </c>
      <c r="D31" s="42" t="s">
        <v>29</v>
      </c>
      <c r="E31" s="4"/>
      <c r="F31" s="6"/>
      <c r="G31" s="24" t="str">
        <f t="shared" si="1"/>
        <v/>
      </c>
      <c r="H31" s="39" t="str">
        <f>IFERROR(VLOOKUP(B31,K10:M48,3,FALSE),"")</f>
        <v/>
      </c>
      <c r="I31" s="7"/>
      <c r="K31" s="31" t="s">
        <v>86</v>
      </c>
      <c r="L31" s="32" t="s">
        <v>57</v>
      </c>
      <c r="M31" s="1" t="s">
        <v>45</v>
      </c>
    </row>
    <row r="32" spans="2:15" ht="18.75" customHeight="1">
      <c r="B32" s="16">
        <f t="shared" si="2"/>
        <v>44675</v>
      </c>
      <c r="C32" s="17">
        <f t="shared" si="0"/>
        <v>44675</v>
      </c>
      <c r="D32" s="42" t="s">
        <v>29</v>
      </c>
      <c r="E32" s="4"/>
      <c r="F32" s="6"/>
      <c r="G32" s="24" t="str">
        <f t="shared" si="1"/>
        <v/>
      </c>
      <c r="H32" s="39" t="str">
        <f>IFERROR(VLOOKUP(B32,K10:M48,3,FALSE),"")</f>
        <v/>
      </c>
      <c r="I32" s="7"/>
      <c r="K32" s="31" t="s">
        <v>87</v>
      </c>
      <c r="L32" s="32" t="s">
        <v>44</v>
      </c>
      <c r="M32" s="1" t="s">
        <v>47</v>
      </c>
    </row>
    <row r="33" spans="2:13" ht="18.75" customHeight="1">
      <c r="B33" s="16">
        <f t="shared" si="2"/>
        <v>44676</v>
      </c>
      <c r="C33" s="17">
        <f t="shared" si="0"/>
        <v>44676</v>
      </c>
      <c r="D33" s="42" t="s">
        <v>13</v>
      </c>
      <c r="E33" s="4">
        <v>32</v>
      </c>
      <c r="F33" s="6">
        <v>24</v>
      </c>
      <c r="G33" s="24" t="str">
        <f t="shared" si="1"/>
        <v>真夏日</v>
      </c>
      <c r="H33" s="39" t="str">
        <f>IFERROR(VLOOKUP(B33,K10:M48,3,FALSE),"")</f>
        <v/>
      </c>
      <c r="I33" s="7"/>
      <c r="K33" s="31" t="s">
        <v>88</v>
      </c>
      <c r="L33" s="32" t="s">
        <v>89</v>
      </c>
      <c r="M33" s="1" t="s">
        <v>50</v>
      </c>
    </row>
    <row r="34" spans="2:13" ht="18.75" customHeight="1">
      <c r="B34" s="16">
        <f t="shared" si="2"/>
        <v>44677</v>
      </c>
      <c r="C34" s="17">
        <f t="shared" si="0"/>
        <v>44677</v>
      </c>
      <c r="D34" s="42" t="s">
        <v>13</v>
      </c>
      <c r="E34" s="4">
        <v>33</v>
      </c>
      <c r="F34" s="6">
        <v>24</v>
      </c>
      <c r="G34" s="24" t="str">
        <f t="shared" si="1"/>
        <v>真夏日</v>
      </c>
      <c r="H34" s="39" t="str">
        <f>IFERROR(VLOOKUP(B34,K10:M48,3,FALSE),"")</f>
        <v/>
      </c>
      <c r="I34" s="7"/>
      <c r="K34" s="31" t="s">
        <v>90</v>
      </c>
      <c r="L34" s="32" t="s">
        <v>49</v>
      </c>
      <c r="M34" s="1" t="s">
        <v>55</v>
      </c>
    </row>
    <row r="35" spans="2:13" ht="18.75" customHeight="1">
      <c r="B35" s="16">
        <f t="shared" si="2"/>
        <v>44678</v>
      </c>
      <c r="C35" s="17">
        <f t="shared" si="0"/>
        <v>44678</v>
      </c>
      <c r="D35" s="42" t="s">
        <v>13</v>
      </c>
      <c r="E35" s="4">
        <v>34</v>
      </c>
      <c r="F35" s="6">
        <v>24</v>
      </c>
      <c r="G35" s="24" t="str">
        <f t="shared" si="1"/>
        <v>真夏日</v>
      </c>
      <c r="H35" s="39" t="str">
        <f>IFERROR(VLOOKUP(B35,K10:M48,3,FALSE),"")</f>
        <v/>
      </c>
      <c r="I35" s="7"/>
      <c r="K35" s="31" t="s">
        <v>91</v>
      </c>
      <c r="L35" s="32" t="s">
        <v>44</v>
      </c>
      <c r="M35" s="1" t="s">
        <v>52</v>
      </c>
    </row>
    <row r="36" spans="2:13" ht="18.75" customHeight="1">
      <c r="B36" s="16">
        <f>IF(OR(MONTH(B35)&lt;&gt;MONTH(B35+1),B35=0,B35=""),"",B35+1)</f>
        <v>44679</v>
      </c>
      <c r="C36" s="17">
        <f t="shared" si="0"/>
        <v>44679</v>
      </c>
      <c r="D36" s="42" t="s">
        <v>13</v>
      </c>
      <c r="E36" s="4">
        <v>35</v>
      </c>
      <c r="F36" s="6">
        <v>24</v>
      </c>
      <c r="G36" s="24" t="str">
        <f t="shared" si="1"/>
        <v>真夏日</v>
      </c>
      <c r="H36" s="39" t="str">
        <f>IFERROR(VLOOKUP(B36,K10:M48,3,FALSE),"")</f>
        <v/>
      </c>
      <c r="I36" s="7" t="s">
        <v>42</v>
      </c>
      <c r="K36" s="31" t="s">
        <v>92</v>
      </c>
      <c r="L36" s="32" t="s">
        <v>93</v>
      </c>
      <c r="M36" s="1" t="s">
        <v>58</v>
      </c>
    </row>
    <row r="37" spans="2:13" ht="18.75" customHeight="1">
      <c r="B37" s="16">
        <f>IF(OR(B36=0,B36=""),"",IF(MONTH(B36)&lt;&gt;MONTH(B36+1),"",B36+1))</f>
        <v>44680</v>
      </c>
      <c r="C37" s="17">
        <f t="shared" si="0"/>
        <v>44680</v>
      </c>
      <c r="D37" s="42" t="s">
        <v>29</v>
      </c>
      <c r="E37" s="4"/>
      <c r="F37" s="6"/>
      <c r="G37" s="24" t="str">
        <f t="shared" si="1"/>
        <v/>
      </c>
      <c r="H37" s="39" t="str">
        <f>IFERROR(VLOOKUP(B37,K10:M48,3,FALSE),"")</f>
        <v/>
      </c>
      <c r="I37" s="7"/>
      <c r="K37" s="31" t="s">
        <v>94</v>
      </c>
      <c r="L37" s="32" t="s">
        <v>89</v>
      </c>
      <c r="M37" s="1" t="s">
        <v>60</v>
      </c>
    </row>
    <row r="38" spans="2:13" ht="18.75" customHeight="1">
      <c r="B38" s="16">
        <f t="shared" ref="B38:B39" si="3">IF(OR(B37=0,B37=""),"",IF(MONTH(B37)&lt;&gt;MONTH(B37+1),"",B37+1))</f>
        <v>44681</v>
      </c>
      <c r="C38" s="17">
        <f t="shared" si="0"/>
        <v>44681</v>
      </c>
      <c r="D38" s="42" t="s">
        <v>29</v>
      </c>
      <c r="E38" s="4"/>
      <c r="F38" s="6"/>
      <c r="G38" s="24" t="str">
        <f t="shared" si="1"/>
        <v/>
      </c>
      <c r="H38" s="39" t="str">
        <f>IFERROR(VLOOKUP(B38,K10:M48,3,FALSE),"")</f>
        <v/>
      </c>
      <c r="I38" s="7"/>
      <c r="K38" s="31" t="s">
        <v>95</v>
      </c>
      <c r="L38" s="32" t="s">
        <v>64</v>
      </c>
      <c r="M38" s="1" t="s">
        <v>62</v>
      </c>
    </row>
    <row r="39" spans="2:13" ht="18.75" customHeight="1">
      <c r="B39" s="18" t="str">
        <f t="shared" si="3"/>
        <v/>
      </c>
      <c r="C39" s="19" t="str">
        <f t="shared" si="0"/>
        <v/>
      </c>
      <c r="D39" s="44"/>
      <c r="E39" s="5"/>
      <c r="F39" s="8"/>
      <c r="G39" s="23" t="str">
        <f t="shared" si="1"/>
        <v/>
      </c>
      <c r="H39" s="41" t="str">
        <f>IFERROR(VLOOKUP(B39,K10:M48,3,FALSE),"")</f>
        <v/>
      </c>
      <c r="I39" s="9"/>
      <c r="K39" s="31" t="s">
        <v>96</v>
      </c>
      <c r="L39" s="32" t="s">
        <v>49</v>
      </c>
      <c r="M39" s="1" t="s">
        <v>65</v>
      </c>
    </row>
    <row r="40" spans="2:13" s="1" customFormat="1" ht="22.5" customHeight="1">
      <c r="B40" s="3"/>
      <c r="C40" s="3"/>
      <c r="D40" s="3"/>
      <c r="E40" s="20" t="s">
        <v>4</v>
      </c>
      <c r="F40" s="22"/>
      <c r="G40" s="21">
        <f>COUNTIF(G9:G39,"真夏日")</f>
        <v>12</v>
      </c>
      <c r="H40" s="21"/>
      <c r="I40" s="2"/>
      <c r="K40" s="31" t="s">
        <v>97</v>
      </c>
      <c r="L40" s="32" t="s">
        <v>44</v>
      </c>
      <c r="M40" s="1" t="s">
        <v>67</v>
      </c>
    </row>
    <row r="41" spans="2:13" s="1" customFormat="1" ht="19.5">
      <c r="B41" s="3"/>
      <c r="C41" s="3"/>
      <c r="D41" s="3"/>
      <c r="E41" s="20" t="s">
        <v>12</v>
      </c>
      <c r="F41" s="3"/>
      <c r="G41" s="34"/>
      <c r="H41" s="3"/>
      <c r="I41" s="47" t="s">
        <v>35</v>
      </c>
      <c r="K41" s="31" t="s">
        <v>98</v>
      </c>
      <c r="L41" s="32" t="s">
        <v>89</v>
      </c>
      <c r="M41" s="1" t="s">
        <v>52</v>
      </c>
    </row>
    <row r="42" spans="2:13" s="1" customFormat="1">
      <c r="K42" s="31" t="s">
        <v>99</v>
      </c>
      <c r="L42" s="32" t="s">
        <v>44</v>
      </c>
      <c r="M42" s="1" t="s">
        <v>70</v>
      </c>
    </row>
    <row r="43" spans="2:13" s="1" customFormat="1">
      <c r="E43" s="37" t="s">
        <v>33</v>
      </c>
      <c r="G43" s="38">
        <f>COUNTIF($D$9:$D$39,"作業日")+COUNTIF($D$9:$D$39,"休工日")</f>
        <v>25</v>
      </c>
      <c r="K43" s="31" t="s">
        <v>100</v>
      </c>
      <c r="L43" s="32" t="s">
        <v>44</v>
      </c>
      <c r="M43" s="1" t="s">
        <v>72</v>
      </c>
    </row>
    <row r="44" spans="2:13" s="1" customFormat="1">
      <c r="E44" s="37" t="s">
        <v>40</v>
      </c>
      <c r="K44" s="31" t="s">
        <v>101</v>
      </c>
      <c r="L44" s="32" t="s">
        <v>44</v>
      </c>
      <c r="M44" s="1" t="s">
        <v>75</v>
      </c>
    </row>
    <row r="45" spans="2:13" s="1" customFormat="1">
      <c r="K45" s="31" t="s">
        <v>102</v>
      </c>
      <c r="L45" s="32" t="s">
        <v>89</v>
      </c>
      <c r="M45" s="1" t="s">
        <v>77</v>
      </c>
    </row>
    <row r="46" spans="2:13" s="1" customFormat="1">
      <c r="K46" s="31" t="s">
        <v>103</v>
      </c>
      <c r="L46" s="32" t="s">
        <v>44</v>
      </c>
      <c r="M46" s="1" t="s">
        <v>80</v>
      </c>
    </row>
    <row r="47" spans="2:13" s="1" customFormat="1">
      <c r="K47" s="31" t="s">
        <v>104</v>
      </c>
      <c r="L47" s="32" t="s">
        <v>44</v>
      </c>
      <c r="M47" s="1" t="s">
        <v>82</v>
      </c>
    </row>
    <row r="48" spans="2:13" s="1" customFormat="1">
      <c r="K48" s="31" t="s">
        <v>105</v>
      </c>
      <c r="L48" s="32" t="s">
        <v>49</v>
      </c>
      <c r="M48" s="1" t="s">
        <v>85</v>
      </c>
    </row>
    <row r="49" spans="2:13" s="1" customFormat="1">
      <c r="K49" s="1" t="s">
        <v>106</v>
      </c>
      <c r="L49" s="1" t="s">
        <v>44</v>
      </c>
      <c r="M49" s="1" t="s">
        <v>52</v>
      </c>
    </row>
    <row r="50" spans="2:13" s="1" customFormat="1"/>
    <row r="51" spans="2:13" s="1" customFormat="1"/>
    <row r="52" spans="2:13" s="1" customFormat="1"/>
    <row r="53" spans="2:13" s="1" customFormat="1"/>
    <row r="54" spans="2:13" s="1" customFormat="1"/>
    <row r="55" spans="2:13" s="1" customFormat="1"/>
    <row r="56" spans="2:13" s="1" customFormat="1"/>
    <row r="57" spans="2:13" s="1" customFormat="1"/>
    <row r="58" spans="2:13" s="1" customFormat="1"/>
    <row r="59" spans="2:13" s="1" customFormat="1"/>
    <row r="60" spans="2:13" s="1" customFormat="1"/>
    <row r="61" spans="2:13" s="1" customFormat="1"/>
    <row r="62" spans="2:13" s="1" customFormat="1">
      <c r="B62" s="31"/>
    </row>
    <row r="63" spans="2:13" s="1" customFormat="1">
      <c r="B63" s="31"/>
    </row>
    <row r="64" spans="2:13" s="1" customFormat="1">
      <c r="B64" s="31"/>
    </row>
    <row r="65" s="1" customFormat="1"/>
    <row r="66" s="1" customFormat="1"/>
    <row r="67" s="1" customFormat="1"/>
    <row r="68" s="1" customFormat="1"/>
    <row r="69" s="1" customFormat="1"/>
    <row r="70" s="1" customFormat="1"/>
    <row r="71" s="1" customFormat="1"/>
  </sheetData>
  <sheetProtection selectLockedCells="1"/>
  <phoneticPr fontId="1"/>
  <conditionalFormatting sqref="B9:I39">
    <cfRule type="expression" dxfId="5" priority="2">
      <formula>COUNTIF($K$10:$K$48,$B9)</formula>
    </cfRule>
    <cfRule type="expression" dxfId="4" priority="3">
      <formula>WEEKDAY($C9,16)=2</formula>
    </cfRule>
    <cfRule type="expression" dxfId="3" priority="4">
      <formula>WEEKDAY($C9,16)=1</formula>
    </cfRule>
  </conditionalFormatting>
  <dataValidations xWindow="38" yWindow="454" count="5">
    <dataValidation allowBlank="1" showInputMessage="1" promptTitle="入力方法" prompt="月初日を入力してください。_x000a_4/1，2022/4/1，22/4/1，R4.4.1など。_x000a_" sqref="B9"/>
    <dataValidation type="list" allowBlank="1" showInputMessage="1" sqref="D9:D39">
      <formula1>$O$15:$O$17</formula1>
    </dataValidation>
    <dataValidation type="list" allowBlank="1" showInputMessage="1" sqref="C6">
      <formula1>$O$10:$O$11</formula1>
    </dataValidation>
    <dataValidation type="list" allowBlank="1" showInputMessage="1" sqref="I9:I39">
      <formula1>$O$22:$O$27</formula1>
    </dataValidation>
    <dataValidation type="list" allowBlank="1" showInputMessage="1" showErrorMessage="1" sqref="I41">
      <formula1>$O$28:$O$29</formula1>
    </dataValidation>
  </dataValidations>
  <pageMargins left="0.70866141732283472" right="0.70866141732283472" top="0.74803149606299213" bottom="0.74803149606299213" header="0.31496062992125984" footer="0.31496062992125984"/>
  <pageSetup paperSize="9" scale="82" orientation="portrait" r:id="rId1"/>
  <ignoredErrors>
    <ignoredError sqref="I4" unlockedFormula="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T71"/>
  <sheetViews>
    <sheetView showGridLines="0" view="pageBreakPreview" zoomScale="85" zoomScaleNormal="85" zoomScaleSheetLayoutView="85" workbookViewId="0">
      <selection activeCell="K10" sqref="K10:M49"/>
    </sheetView>
  </sheetViews>
  <sheetFormatPr defaultRowHeight="18.75"/>
  <cols>
    <col min="1" max="1" width="4.375" style="1" customWidth="1"/>
    <col min="2" max="2" width="14.375" customWidth="1"/>
    <col min="3" max="3" width="6.875" customWidth="1"/>
    <col min="4" max="4" width="7.875" customWidth="1"/>
    <col min="5" max="5" width="12.5" customWidth="1"/>
    <col min="6" max="6" width="12.375" customWidth="1"/>
    <col min="7" max="7" width="13" customWidth="1"/>
    <col min="8" max="8" width="9.5" customWidth="1"/>
    <col min="9" max="9" width="20.625" customWidth="1"/>
    <col min="10" max="10" width="9" style="1"/>
    <col min="11" max="11" width="16.5" style="1" bestFit="1" customWidth="1"/>
    <col min="12" max="12" width="3.375" style="1" bestFit="1" customWidth="1"/>
    <col min="13" max="13" width="13" style="1" bestFit="1" customWidth="1"/>
    <col min="14" max="14" width="9" style="1"/>
    <col min="15" max="15" width="6.875" style="1" customWidth="1"/>
    <col min="16" max="16" width="16.125" style="1" customWidth="1"/>
    <col min="17" max="18" width="5.875" style="1" customWidth="1"/>
    <col min="19" max="20" width="5.875" customWidth="1"/>
  </cols>
  <sheetData>
    <row r="1" spans="2:20" s="1" customFormat="1">
      <c r="C1" s="33"/>
      <c r="D1" s="33"/>
      <c r="E1" s="33"/>
    </row>
    <row r="2" spans="2:20">
      <c r="B2" s="11" t="s">
        <v>9</v>
      </c>
      <c r="C2" s="12"/>
      <c r="D2" s="12"/>
      <c r="E2" s="12"/>
      <c r="I2" s="25"/>
    </row>
    <row r="3" spans="2:20" ht="11.25" customHeight="1"/>
    <row r="4" spans="2:20">
      <c r="C4" s="10"/>
      <c r="D4" s="10"/>
      <c r="E4" s="10"/>
      <c r="F4" s="10"/>
      <c r="G4" s="10"/>
      <c r="H4" s="10"/>
      <c r="I4" s="46">
        <f>B9</f>
        <v>45505</v>
      </c>
    </row>
    <row r="5" spans="2:20">
      <c r="B5" t="s">
        <v>0</v>
      </c>
      <c r="C5" s="10" t="s">
        <v>1</v>
      </c>
      <c r="D5" s="10"/>
      <c r="E5" s="10"/>
      <c r="F5" s="10"/>
      <c r="G5" s="10"/>
      <c r="H5" s="10"/>
      <c r="I5" s="10" t="s">
        <v>17</v>
      </c>
    </row>
    <row r="6" spans="2:20">
      <c r="B6" t="s">
        <v>8</v>
      </c>
      <c r="C6" s="10" t="s">
        <v>18</v>
      </c>
      <c r="D6" s="10"/>
      <c r="E6" s="10"/>
      <c r="F6" s="10"/>
      <c r="G6" s="10"/>
      <c r="H6" s="10"/>
      <c r="I6" s="10"/>
    </row>
    <row r="7" spans="2:20" ht="11.25" customHeight="1">
      <c r="C7" s="10"/>
      <c r="D7" s="10"/>
      <c r="E7" s="10"/>
      <c r="F7" s="10"/>
      <c r="G7" s="10"/>
      <c r="H7" s="10"/>
      <c r="I7" s="10"/>
    </row>
    <row r="8" spans="2:20" ht="56.25">
      <c r="B8" s="13" t="s">
        <v>2</v>
      </c>
      <c r="C8" s="14" t="s">
        <v>3</v>
      </c>
      <c r="D8" s="15" t="s">
        <v>39</v>
      </c>
      <c r="E8" s="15" t="s">
        <v>6</v>
      </c>
      <c r="F8" s="15" t="s">
        <v>10</v>
      </c>
      <c r="G8" s="15" t="s">
        <v>5</v>
      </c>
      <c r="H8" s="26" t="s">
        <v>11</v>
      </c>
      <c r="I8" s="27" t="s">
        <v>7</v>
      </c>
      <c r="Q8" s="35" t="s">
        <v>21</v>
      </c>
      <c r="R8" s="35"/>
      <c r="S8" s="36" t="s">
        <v>22</v>
      </c>
    </row>
    <row r="9" spans="2:20" ht="18.75" customHeight="1">
      <c r="B9" s="45">
        <v>45505</v>
      </c>
      <c r="C9" s="17">
        <f>IF(OR(B9=0,B9=""),"",B9)</f>
        <v>45505</v>
      </c>
      <c r="D9" s="42" t="s">
        <v>13</v>
      </c>
      <c r="E9" s="4">
        <v>29</v>
      </c>
      <c r="F9" s="6">
        <v>24</v>
      </c>
      <c r="G9" s="24" t="str">
        <f>IF(D9="作業日",IF(E9&gt;=IF($I$41="コロナ対策あり",28,30),"真夏日",IF(F9&gt;=25,"真夏日","")),"")</f>
        <v>真夏日</v>
      </c>
      <c r="H9" s="39" t="str">
        <f>IFERROR(VLOOKUP(B9,K10:M48,3,FALSE),"")</f>
        <v/>
      </c>
      <c r="I9" s="7" t="s">
        <v>41</v>
      </c>
      <c r="K9" s="1" t="s">
        <v>16</v>
      </c>
      <c r="O9" s="1" t="s">
        <v>27</v>
      </c>
      <c r="P9" s="35" t="s">
        <v>20</v>
      </c>
      <c r="Q9" s="1" t="s">
        <v>23</v>
      </c>
      <c r="R9" s="1" t="s">
        <v>24</v>
      </c>
      <c r="S9" t="s">
        <v>23</v>
      </c>
      <c r="T9" t="s">
        <v>24</v>
      </c>
    </row>
    <row r="10" spans="2:20" ht="18.75" customHeight="1">
      <c r="B10" s="16">
        <f>IF(OR(B9=0,B9=""),"",B9+1)</f>
        <v>45506</v>
      </c>
      <c r="C10" s="17">
        <f t="shared" ref="C10:C39" si="0">IF(OR(B10=0,B10=""),"",B10)</f>
        <v>45506</v>
      </c>
      <c r="D10" s="42" t="s">
        <v>13</v>
      </c>
      <c r="E10" s="4">
        <v>30</v>
      </c>
      <c r="F10" s="6">
        <v>25</v>
      </c>
      <c r="G10" s="24" t="str">
        <f t="shared" ref="G10:G39" si="1">IF(D10="作業日",IF(E10&gt;=IF($I$41="コロナ対策あり",28,30),"真夏日",IF(F10&gt;=25,"真夏日","")),"")</f>
        <v>真夏日</v>
      </c>
      <c r="H10" s="39" t="str">
        <f>IFERROR(VLOOKUP(B10,K10:M48,3,FALSE),"")</f>
        <v/>
      </c>
      <c r="I10" s="7"/>
      <c r="K10" s="31" t="s">
        <v>43</v>
      </c>
      <c r="L10" s="32" t="s">
        <v>44</v>
      </c>
      <c r="M10" s="1" t="s">
        <v>45</v>
      </c>
      <c r="O10" s="1" t="s">
        <v>18</v>
      </c>
      <c r="P10" s="1" t="s">
        <v>25</v>
      </c>
      <c r="Q10" s="1">
        <v>35</v>
      </c>
      <c r="R10" s="1">
        <v>42.7</v>
      </c>
      <c r="S10">
        <v>140</v>
      </c>
      <c r="T10">
        <v>2.6</v>
      </c>
    </row>
    <row r="11" spans="2:20" ht="18.75" customHeight="1">
      <c r="B11" s="16">
        <f t="shared" ref="B11:B35" si="2">IF(OR(B10=0,B10=""),"",B10+1)</f>
        <v>45507</v>
      </c>
      <c r="C11" s="17">
        <f t="shared" si="0"/>
        <v>45507</v>
      </c>
      <c r="D11" s="42" t="s">
        <v>29</v>
      </c>
      <c r="E11" s="4"/>
      <c r="F11" s="6"/>
      <c r="G11" s="24"/>
      <c r="H11" s="39" t="str">
        <f>IFERROR(VLOOKUP(B11,K10:M48,3,FALSE),"")</f>
        <v/>
      </c>
      <c r="I11" s="7"/>
      <c r="K11" s="31" t="s">
        <v>46</v>
      </c>
      <c r="L11" s="32" t="s">
        <v>44</v>
      </c>
      <c r="M11" s="1" t="s">
        <v>47</v>
      </c>
      <c r="O11" s="1" t="s">
        <v>19</v>
      </c>
      <c r="P11" s="1" t="s">
        <v>26</v>
      </c>
      <c r="Q11" s="1">
        <v>35</v>
      </c>
      <c r="R11" s="1">
        <v>43.7</v>
      </c>
      <c r="S11">
        <v>140</v>
      </c>
      <c r="T11">
        <v>12.7</v>
      </c>
    </row>
    <row r="12" spans="2:20" ht="18.75" customHeight="1">
      <c r="B12" s="16">
        <f t="shared" si="2"/>
        <v>45508</v>
      </c>
      <c r="C12" s="17">
        <f t="shared" si="0"/>
        <v>45508</v>
      </c>
      <c r="D12" s="42" t="s">
        <v>29</v>
      </c>
      <c r="E12" s="4"/>
      <c r="F12" s="6"/>
      <c r="G12" s="24"/>
      <c r="H12" s="39" t="str">
        <f>IFERROR(VLOOKUP(B12,K10:M48,3,FALSE),"")</f>
        <v/>
      </c>
      <c r="I12" s="7"/>
      <c r="K12" s="31" t="s">
        <v>48</v>
      </c>
      <c r="L12" s="32" t="s">
        <v>49</v>
      </c>
      <c r="M12" s="1" t="s">
        <v>50</v>
      </c>
    </row>
    <row r="13" spans="2:20" ht="18.75" customHeight="1">
      <c r="B13" s="16">
        <f t="shared" si="2"/>
        <v>45509</v>
      </c>
      <c r="C13" s="17">
        <f t="shared" si="0"/>
        <v>45509</v>
      </c>
      <c r="D13" s="42" t="s">
        <v>13</v>
      </c>
      <c r="E13" s="4">
        <v>28</v>
      </c>
      <c r="F13" s="6">
        <v>24</v>
      </c>
      <c r="G13" s="24" t="str">
        <f t="shared" si="1"/>
        <v>真夏日</v>
      </c>
      <c r="H13" s="39" t="str">
        <f>IFERROR(VLOOKUP(B13,K10:M48,3,FALSE),"")</f>
        <v/>
      </c>
      <c r="I13" s="7"/>
      <c r="K13" s="31" t="s">
        <v>51</v>
      </c>
      <c r="L13" s="32" t="s">
        <v>44</v>
      </c>
      <c r="M13" s="1" t="s">
        <v>52</v>
      </c>
    </row>
    <row r="14" spans="2:20" ht="18.75" customHeight="1">
      <c r="B14" s="16">
        <f t="shared" si="2"/>
        <v>45510</v>
      </c>
      <c r="C14" s="17">
        <f t="shared" si="0"/>
        <v>45510</v>
      </c>
      <c r="D14" s="42" t="s">
        <v>13</v>
      </c>
      <c r="E14" s="4">
        <v>31</v>
      </c>
      <c r="F14" s="6">
        <v>25</v>
      </c>
      <c r="G14" s="24" t="s">
        <v>107</v>
      </c>
      <c r="H14" s="39" t="str">
        <f>IFERROR(VLOOKUP(B14,K10:M48,3,FALSE),"")</f>
        <v/>
      </c>
      <c r="I14" s="7"/>
      <c r="K14" s="31" t="s">
        <v>53</v>
      </c>
      <c r="L14" s="32" t="s">
        <v>54</v>
      </c>
      <c r="M14" s="1" t="s">
        <v>55</v>
      </c>
    </row>
    <row r="15" spans="2:20" ht="18.75" customHeight="1">
      <c r="B15" s="16">
        <f t="shared" si="2"/>
        <v>45511</v>
      </c>
      <c r="C15" s="17">
        <f t="shared" si="0"/>
        <v>45511</v>
      </c>
      <c r="D15" s="42" t="s">
        <v>13</v>
      </c>
      <c r="E15" s="4">
        <v>27</v>
      </c>
      <c r="F15" s="6">
        <v>24</v>
      </c>
      <c r="G15" s="24" t="s">
        <v>108</v>
      </c>
      <c r="H15" s="39" t="str">
        <f>IFERROR(VLOOKUP(B15,K10:M48,3,FALSE),"")</f>
        <v/>
      </c>
      <c r="I15" s="7"/>
      <c r="K15" s="31" t="s">
        <v>56</v>
      </c>
      <c r="L15" s="32" t="s">
        <v>57</v>
      </c>
      <c r="M15" s="1" t="s">
        <v>58</v>
      </c>
      <c r="O15" s="1" t="s">
        <v>13</v>
      </c>
    </row>
    <row r="16" spans="2:20" ht="18.75" customHeight="1">
      <c r="B16" s="16">
        <f t="shared" si="2"/>
        <v>45512</v>
      </c>
      <c r="C16" s="17">
        <f t="shared" si="0"/>
        <v>45512</v>
      </c>
      <c r="D16" s="42" t="s">
        <v>13</v>
      </c>
      <c r="E16" s="4">
        <v>31</v>
      </c>
      <c r="F16" s="6">
        <v>24</v>
      </c>
      <c r="G16" s="24" t="str">
        <f t="shared" si="1"/>
        <v>真夏日</v>
      </c>
      <c r="H16" s="39" t="str">
        <f>IFERROR(VLOOKUP(B16,K10:M48,3,FALSE),"")</f>
        <v/>
      </c>
      <c r="I16" s="7"/>
      <c r="K16" s="31" t="s">
        <v>59</v>
      </c>
      <c r="L16" s="32" t="s">
        <v>44</v>
      </c>
      <c r="M16" s="1" t="s">
        <v>60</v>
      </c>
      <c r="O16" s="1" t="s">
        <v>29</v>
      </c>
    </row>
    <row r="17" spans="2:15" ht="18.75" customHeight="1">
      <c r="B17" s="16">
        <f t="shared" si="2"/>
        <v>45513</v>
      </c>
      <c r="C17" s="17">
        <f t="shared" si="0"/>
        <v>45513</v>
      </c>
      <c r="D17" s="42" t="s">
        <v>13</v>
      </c>
      <c r="E17" s="4">
        <v>30</v>
      </c>
      <c r="F17" s="6">
        <v>25</v>
      </c>
      <c r="G17" s="24" t="str">
        <f t="shared" si="1"/>
        <v>真夏日</v>
      </c>
      <c r="H17" s="39" t="str">
        <f>IFERROR(VLOOKUP(B17,K10:M48,3,FALSE),"")</f>
        <v/>
      </c>
      <c r="I17" s="7"/>
      <c r="K17" s="31" t="s">
        <v>61</v>
      </c>
      <c r="L17" s="32" t="s">
        <v>54</v>
      </c>
      <c r="M17" s="1" t="s">
        <v>62</v>
      </c>
      <c r="O17" s="1" t="s">
        <v>30</v>
      </c>
    </row>
    <row r="18" spans="2:15" ht="18.75" customHeight="1">
      <c r="B18" s="16">
        <f t="shared" si="2"/>
        <v>45514</v>
      </c>
      <c r="C18" s="17">
        <f t="shared" si="0"/>
        <v>45514</v>
      </c>
      <c r="D18" s="42" t="s">
        <v>13</v>
      </c>
      <c r="E18" s="4"/>
      <c r="F18" s="6"/>
      <c r="G18" s="24" t="str">
        <f t="shared" si="1"/>
        <v/>
      </c>
      <c r="H18" s="39" t="str">
        <f>IFERROR(VLOOKUP(B18,K10:M48,3,FALSE),"")</f>
        <v/>
      </c>
      <c r="I18" s="7"/>
      <c r="K18" s="31" t="s">
        <v>63</v>
      </c>
      <c r="L18" s="32" t="s">
        <v>64</v>
      </c>
      <c r="M18" s="1" t="s">
        <v>65</v>
      </c>
    </row>
    <row r="19" spans="2:15" ht="18.75" customHeight="1">
      <c r="B19" s="16">
        <f t="shared" si="2"/>
        <v>45515</v>
      </c>
      <c r="C19" s="17">
        <f t="shared" si="0"/>
        <v>45515</v>
      </c>
      <c r="D19" s="43" t="s">
        <v>29</v>
      </c>
      <c r="E19" s="28"/>
      <c r="F19" s="29"/>
      <c r="G19" s="24" t="str">
        <f t="shared" si="1"/>
        <v/>
      </c>
      <c r="H19" s="40" t="str">
        <f>IFERROR(VLOOKUP(B19,K10:M48,3,FALSE),"")</f>
        <v/>
      </c>
      <c r="I19" s="30"/>
      <c r="K19" s="31" t="s">
        <v>66</v>
      </c>
      <c r="L19" s="32" t="s">
        <v>49</v>
      </c>
      <c r="M19" s="1" t="s">
        <v>67</v>
      </c>
      <c r="O19" s="1" t="s">
        <v>34</v>
      </c>
    </row>
    <row r="20" spans="2:15" ht="18.75" customHeight="1">
      <c r="B20" s="16">
        <f t="shared" si="2"/>
        <v>45516</v>
      </c>
      <c r="C20" s="17">
        <f t="shared" si="0"/>
        <v>45516</v>
      </c>
      <c r="D20" s="42" t="s">
        <v>29</v>
      </c>
      <c r="E20" s="4"/>
      <c r="F20" s="6"/>
      <c r="G20" s="24" t="str">
        <f t="shared" si="1"/>
        <v/>
      </c>
      <c r="H20" s="39" t="str">
        <f>IFERROR(VLOOKUP(B20,K10:M48,3,FALSE),"")</f>
        <v/>
      </c>
      <c r="I20" s="7"/>
      <c r="K20" s="31" t="s">
        <v>68</v>
      </c>
      <c r="L20" s="32" t="s">
        <v>44</v>
      </c>
      <c r="M20" s="1" t="s">
        <v>52</v>
      </c>
    </row>
    <row r="21" spans="2:15" ht="18.75" customHeight="1">
      <c r="B21" s="16">
        <f t="shared" si="2"/>
        <v>45517</v>
      </c>
      <c r="C21" s="17">
        <f t="shared" si="0"/>
        <v>45517</v>
      </c>
      <c r="D21" s="42" t="s">
        <v>30</v>
      </c>
      <c r="E21" s="4"/>
      <c r="F21" s="6"/>
      <c r="G21" s="24" t="str">
        <f t="shared" si="1"/>
        <v/>
      </c>
      <c r="H21" s="39" t="str">
        <f>IFERROR(VLOOKUP(B21,K10:M48,3,FALSE),"")</f>
        <v/>
      </c>
      <c r="I21" s="7" t="s">
        <v>14</v>
      </c>
      <c r="K21" s="31" t="s">
        <v>69</v>
      </c>
      <c r="L21" s="32" t="s">
        <v>44</v>
      </c>
      <c r="M21" s="1" t="s">
        <v>70</v>
      </c>
    </row>
    <row r="22" spans="2:15" ht="18.75" customHeight="1">
      <c r="B22" s="16">
        <f t="shared" si="2"/>
        <v>45518</v>
      </c>
      <c r="C22" s="17">
        <f t="shared" si="0"/>
        <v>45518</v>
      </c>
      <c r="D22" s="42" t="s">
        <v>30</v>
      </c>
      <c r="E22" s="4"/>
      <c r="F22" s="6"/>
      <c r="G22" s="24" t="str">
        <f t="shared" si="1"/>
        <v/>
      </c>
      <c r="H22" s="39" t="str">
        <f>IFERROR(VLOOKUP(B22,K10:M48,3,FALSE),"")</f>
        <v/>
      </c>
      <c r="I22" s="7" t="s">
        <v>14</v>
      </c>
      <c r="K22" s="31" t="s">
        <v>71</v>
      </c>
      <c r="L22" s="32" t="s">
        <v>49</v>
      </c>
      <c r="M22" s="1" t="s">
        <v>72</v>
      </c>
      <c r="O22" s="1" t="s">
        <v>41</v>
      </c>
    </row>
    <row r="23" spans="2:15" ht="18.75" customHeight="1">
      <c r="B23" s="16">
        <f t="shared" si="2"/>
        <v>45519</v>
      </c>
      <c r="C23" s="17">
        <f t="shared" si="0"/>
        <v>45519</v>
      </c>
      <c r="D23" s="42" t="s">
        <v>30</v>
      </c>
      <c r="E23" s="4"/>
      <c r="F23" s="6"/>
      <c r="G23" s="24" t="str">
        <f t="shared" si="1"/>
        <v/>
      </c>
      <c r="H23" s="39" t="str">
        <f>IFERROR(VLOOKUP(B23,K10:M48,3,FALSE),"")</f>
        <v/>
      </c>
      <c r="I23" s="7" t="s">
        <v>14</v>
      </c>
      <c r="K23" s="31" t="s">
        <v>73</v>
      </c>
      <c r="L23" s="32" t="s">
        <v>44</v>
      </c>
      <c r="M23" s="1" t="s">
        <v>52</v>
      </c>
      <c r="O23" s="1" t="s">
        <v>42</v>
      </c>
    </row>
    <row r="24" spans="2:15" ht="18.75" customHeight="1">
      <c r="B24" s="16">
        <f t="shared" si="2"/>
        <v>45520</v>
      </c>
      <c r="C24" s="17">
        <f t="shared" si="0"/>
        <v>45520</v>
      </c>
      <c r="D24" s="42" t="s">
        <v>13</v>
      </c>
      <c r="E24" s="4">
        <v>30</v>
      </c>
      <c r="F24" s="6">
        <v>25</v>
      </c>
      <c r="G24" s="24" t="str">
        <f t="shared" si="1"/>
        <v>真夏日</v>
      </c>
      <c r="H24" s="39" t="str">
        <f>IFERROR(VLOOKUP(B24,K10:M48,3,FALSE),"")</f>
        <v/>
      </c>
      <c r="I24" s="7"/>
      <c r="K24" s="31" t="s">
        <v>74</v>
      </c>
      <c r="L24" s="32" t="s">
        <v>44</v>
      </c>
      <c r="M24" s="1" t="s">
        <v>75</v>
      </c>
      <c r="O24" s="1" t="s">
        <v>14</v>
      </c>
    </row>
    <row r="25" spans="2:15" ht="18.75" customHeight="1">
      <c r="B25" s="16">
        <f t="shared" si="2"/>
        <v>45521</v>
      </c>
      <c r="C25" s="17">
        <f t="shared" si="0"/>
        <v>45521</v>
      </c>
      <c r="D25" s="42" t="s">
        <v>29</v>
      </c>
      <c r="E25" s="4"/>
      <c r="F25" s="6"/>
      <c r="G25" s="24"/>
      <c r="H25" s="39" t="str">
        <f>IFERROR(VLOOKUP(B25,K10:M48,3,FALSE),"")</f>
        <v/>
      </c>
      <c r="I25" s="7"/>
      <c r="K25" s="31" t="s">
        <v>76</v>
      </c>
      <c r="L25" s="32" t="s">
        <v>49</v>
      </c>
      <c r="M25" s="1" t="s">
        <v>77</v>
      </c>
      <c r="O25" s="1" t="s">
        <v>32</v>
      </c>
    </row>
    <row r="26" spans="2:15" ht="18.75" customHeight="1">
      <c r="B26" s="16">
        <f t="shared" si="2"/>
        <v>45522</v>
      </c>
      <c r="C26" s="17">
        <f t="shared" si="0"/>
        <v>45522</v>
      </c>
      <c r="D26" s="42" t="s">
        <v>29</v>
      </c>
      <c r="E26" s="4"/>
      <c r="F26" s="6"/>
      <c r="G26" s="24" t="str">
        <f t="shared" si="1"/>
        <v/>
      </c>
      <c r="H26" s="39" t="str">
        <f>IFERROR(VLOOKUP(B26,K10:M48,3,FALSE),"")</f>
        <v/>
      </c>
      <c r="I26" s="7"/>
      <c r="K26" s="31" t="s">
        <v>78</v>
      </c>
      <c r="L26" s="32" t="s">
        <v>44</v>
      </c>
      <c r="M26" s="1" t="s">
        <v>52</v>
      </c>
      <c r="O26" s="1" t="s">
        <v>37</v>
      </c>
    </row>
    <row r="27" spans="2:15" ht="18.75" customHeight="1">
      <c r="B27" s="16">
        <f t="shared" si="2"/>
        <v>45523</v>
      </c>
      <c r="C27" s="17">
        <f t="shared" si="0"/>
        <v>45523</v>
      </c>
      <c r="D27" s="42" t="s">
        <v>30</v>
      </c>
      <c r="E27" s="4"/>
      <c r="F27" s="6"/>
      <c r="G27" s="24" t="str">
        <f t="shared" si="1"/>
        <v/>
      </c>
      <c r="H27" s="39" t="str">
        <f>IFERROR(VLOOKUP(B27,K10:M48,3,FALSE),"")</f>
        <v/>
      </c>
      <c r="I27" s="7" t="s">
        <v>37</v>
      </c>
      <c r="K27" s="31" t="s">
        <v>79</v>
      </c>
      <c r="L27" s="32" t="s">
        <v>44</v>
      </c>
      <c r="M27" s="1" t="s">
        <v>80</v>
      </c>
      <c r="O27" s="1" t="s">
        <v>15</v>
      </c>
    </row>
    <row r="28" spans="2:15" ht="18.75" customHeight="1">
      <c r="B28" s="16">
        <f t="shared" si="2"/>
        <v>45524</v>
      </c>
      <c r="C28" s="17">
        <f t="shared" si="0"/>
        <v>45524</v>
      </c>
      <c r="D28" s="42" t="s">
        <v>30</v>
      </c>
      <c r="E28" s="4"/>
      <c r="F28" s="6"/>
      <c r="G28" s="24" t="str">
        <f t="shared" si="1"/>
        <v/>
      </c>
      <c r="H28" s="39" t="str">
        <f>IFERROR(VLOOKUP(B28,K10:M48,3,FALSE),"")</f>
        <v/>
      </c>
      <c r="I28" s="7" t="s">
        <v>37</v>
      </c>
      <c r="K28" s="31" t="s">
        <v>81</v>
      </c>
      <c r="L28" s="32" t="s">
        <v>49</v>
      </c>
      <c r="M28" s="1" t="s">
        <v>82</v>
      </c>
      <c r="O28" s="1" t="s">
        <v>35</v>
      </c>
    </row>
    <row r="29" spans="2:15" ht="18.75" customHeight="1">
      <c r="B29" s="16">
        <f t="shared" si="2"/>
        <v>45525</v>
      </c>
      <c r="C29" s="17">
        <f t="shared" si="0"/>
        <v>45525</v>
      </c>
      <c r="D29" s="42" t="s">
        <v>13</v>
      </c>
      <c r="E29" s="4">
        <v>31</v>
      </c>
      <c r="F29" s="6">
        <v>24</v>
      </c>
      <c r="G29" s="24" t="str">
        <f t="shared" si="1"/>
        <v>真夏日</v>
      </c>
      <c r="H29" s="39" t="str">
        <f>IFERROR(VLOOKUP(B29,K10:M48,3,FALSE),"")</f>
        <v/>
      </c>
      <c r="I29" s="7"/>
      <c r="K29" s="31" t="s">
        <v>83</v>
      </c>
      <c r="L29" s="32" t="s">
        <v>44</v>
      </c>
      <c r="M29" s="1" t="s">
        <v>52</v>
      </c>
      <c r="O29" s="1" t="s">
        <v>36</v>
      </c>
    </row>
    <row r="30" spans="2:15" ht="18.75" customHeight="1">
      <c r="B30" s="16">
        <f t="shared" si="2"/>
        <v>45526</v>
      </c>
      <c r="C30" s="17">
        <f t="shared" si="0"/>
        <v>45526</v>
      </c>
      <c r="D30" s="42" t="s">
        <v>30</v>
      </c>
      <c r="E30" s="4"/>
      <c r="F30" s="6"/>
      <c r="G30" s="24" t="str">
        <f>IF(D30="作業日",IF(E30&gt;=IF($I$41="コロナ対策あり",28,30),"真夏日",IF(F30&gt;=25,"真夏日","")),"")</f>
        <v/>
      </c>
      <c r="H30" s="39" t="str">
        <f>IFERROR(VLOOKUP(B30,K10:M48,3,FALSE),"")</f>
        <v/>
      </c>
      <c r="I30" s="7" t="s">
        <v>15</v>
      </c>
      <c r="K30" s="31" t="s">
        <v>84</v>
      </c>
      <c r="L30" s="32" t="s">
        <v>64</v>
      </c>
      <c r="M30" s="1" t="s">
        <v>85</v>
      </c>
    </row>
    <row r="31" spans="2:15" ht="18.75" customHeight="1">
      <c r="B31" s="16">
        <f t="shared" si="2"/>
        <v>45527</v>
      </c>
      <c r="C31" s="17">
        <f t="shared" si="0"/>
        <v>45527</v>
      </c>
      <c r="D31" s="42" t="s">
        <v>30</v>
      </c>
      <c r="E31" s="4"/>
      <c r="F31" s="6"/>
      <c r="G31" s="24" t="str">
        <f t="shared" si="1"/>
        <v/>
      </c>
      <c r="H31" s="39" t="str">
        <f>IFERROR(VLOOKUP(B31,K10:M48,3,FALSE),"")</f>
        <v/>
      </c>
      <c r="I31" s="7" t="s">
        <v>15</v>
      </c>
      <c r="K31" s="31" t="s">
        <v>86</v>
      </c>
      <c r="L31" s="32" t="s">
        <v>57</v>
      </c>
      <c r="M31" s="1" t="s">
        <v>45</v>
      </c>
    </row>
    <row r="32" spans="2:15" ht="18.75" customHeight="1">
      <c r="B32" s="16">
        <f t="shared" si="2"/>
        <v>45528</v>
      </c>
      <c r="C32" s="17">
        <f t="shared" si="0"/>
        <v>45528</v>
      </c>
      <c r="D32" s="42" t="s">
        <v>30</v>
      </c>
      <c r="E32" s="4"/>
      <c r="F32" s="6"/>
      <c r="G32" s="24" t="str">
        <f t="shared" si="1"/>
        <v/>
      </c>
      <c r="H32" s="39" t="str">
        <f>IFERROR(VLOOKUP(B32,K10:M48,3,FALSE),"")</f>
        <v/>
      </c>
      <c r="I32" s="7" t="s">
        <v>15</v>
      </c>
      <c r="K32" s="31" t="s">
        <v>87</v>
      </c>
      <c r="L32" s="32" t="s">
        <v>44</v>
      </c>
      <c r="M32" s="1" t="s">
        <v>47</v>
      </c>
    </row>
    <row r="33" spans="2:13" ht="18.75" customHeight="1">
      <c r="B33" s="16">
        <f t="shared" si="2"/>
        <v>45529</v>
      </c>
      <c r="C33" s="17">
        <f t="shared" si="0"/>
        <v>45529</v>
      </c>
      <c r="D33" s="42" t="s">
        <v>30</v>
      </c>
      <c r="E33" s="4"/>
      <c r="F33" s="6"/>
      <c r="G33" s="24" t="str">
        <f t="shared" si="1"/>
        <v/>
      </c>
      <c r="H33" s="39" t="str">
        <f>IFERROR(VLOOKUP(B33,K10:M48,3,FALSE),"")</f>
        <v/>
      </c>
      <c r="I33" s="7" t="s">
        <v>15</v>
      </c>
      <c r="K33" s="31" t="s">
        <v>88</v>
      </c>
      <c r="L33" s="32" t="s">
        <v>89</v>
      </c>
      <c r="M33" s="1" t="s">
        <v>50</v>
      </c>
    </row>
    <row r="34" spans="2:13" ht="18.75" customHeight="1">
      <c r="B34" s="16">
        <f t="shared" si="2"/>
        <v>45530</v>
      </c>
      <c r="C34" s="17">
        <f t="shared" si="0"/>
        <v>45530</v>
      </c>
      <c r="D34" s="42" t="s">
        <v>30</v>
      </c>
      <c r="E34" s="4"/>
      <c r="F34" s="6"/>
      <c r="G34" s="24" t="str">
        <f t="shared" si="1"/>
        <v/>
      </c>
      <c r="H34" s="39" t="str">
        <f>IFERROR(VLOOKUP(B34,K10:M48,3,FALSE),"")</f>
        <v/>
      </c>
      <c r="I34" s="7" t="s">
        <v>15</v>
      </c>
      <c r="K34" s="31" t="s">
        <v>90</v>
      </c>
      <c r="L34" s="32" t="s">
        <v>49</v>
      </c>
      <c r="M34" s="1" t="s">
        <v>55</v>
      </c>
    </row>
    <row r="35" spans="2:13" ht="18.75" customHeight="1">
      <c r="B35" s="16">
        <f t="shared" si="2"/>
        <v>45531</v>
      </c>
      <c r="C35" s="17">
        <f t="shared" si="0"/>
        <v>45531</v>
      </c>
      <c r="D35" s="42" t="s">
        <v>13</v>
      </c>
      <c r="E35" s="4">
        <v>31</v>
      </c>
      <c r="F35" s="6">
        <v>25</v>
      </c>
      <c r="G35" s="24" t="str">
        <f t="shared" si="1"/>
        <v>真夏日</v>
      </c>
      <c r="H35" s="39" t="str">
        <f>IFERROR(VLOOKUP(B35,K10:M48,3,FALSE),"")</f>
        <v/>
      </c>
      <c r="I35" s="7"/>
      <c r="K35" s="31" t="s">
        <v>91</v>
      </c>
      <c r="L35" s="32" t="s">
        <v>44</v>
      </c>
      <c r="M35" s="1" t="s">
        <v>52</v>
      </c>
    </row>
    <row r="36" spans="2:13" ht="18.75" customHeight="1">
      <c r="B36" s="16">
        <f>IF(OR(MONTH(B35)&lt;&gt;MONTH(B35+1),B35=0,B35=""),"",B35+1)</f>
        <v>45532</v>
      </c>
      <c r="C36" s="17">
        <f t="shared" si="0"/>
        <v>45532</v>
      </c>
      <c r="D36" s="42" t="s">
        <v>13</v>
      </c>
      <c r="E36" s="4">
        <v>27</v>
      </c>
      <c r="F36" s="6">
        <v>24</v>
      </c>
      <c r="G36" s="24" t="str">
        <f t="shared" si="1"/>
        <v/>
      </c>
      <c r="H36" s="39" t="str">
        <f>IFERROR(VLOOKUP(B36,K10:M48,3,FALSE),"")</f>
        <v/>
      </c>
      <c r="I36" s="7"/>
      <c r="K36" s="31" t="s">
        <v>92</v>
      </c>
      <c r="L36" s="32" t="s">
        <v>93</v>
      </c>
      <c r="M36" s="1" t="s">
        <v>58</v>
      </c>
    </row>
    <row r="37" spans="2:13" ht="18.75" customHeight="1">
      <c r="B37" s="16">
        <f>IF(OR(B36=0,B36=""),"",IF(MONTH(B36)&lt;&gt;MONTH(B36+1),"",B36+1))</f>
        <v>45533</v>
      </c>
      <c r="C37" s="17">
        <f t="shared" si="0"/>
        <v>45533</v>
      </c>
      <c r="D37" s="42" t="s">
        <v>13</v>
      </c>
      <c r="E37" s="4">
        <v>35</v>
      </c>
      <c r="F37" s="6">
        <v>25</v>
      </c>
      <c r="G37" s="24" t="str">
        <f t="shared" si="1"/>
        <v>真夏日</v>
      </c>
      <c r="H37" s="39" t="str">
        <f>IFERROR(VLOOKUP(B37,K10:M48,3,FALSE),"")</f>
        <v/>
      </c>
      <c r="I37" s="7"/>
      <c r="K37" s="31" t="s">
        <v>94</v>
      </c>
      <c r="L37" s="32" t="s">
        <v>89</v>
      </c>
      <c r="M37" s="1" t="s">
        <v>60</v>
      </c>
    </row>
    <row r="38" spans="2:13" ht="18.75" customHeight="1">
      <c r="B38" s="16">
        <f t="shared" ref="B38:B39" si="3">IF(OR(B37=0,B37=""),"",IF(MONTH(B37)&lt;&gt;MONTH(B37+1),"",B37+1))</f>
        <v>45534</v>
      </c>
      <c r="C38" s="17">
        <f t="shared" si="0"/>
        <v>45534</v>
      </c>
      <c r="D38" s="42" t="s">
        <v>13</v>
      </c>
      <c r="E38" s="4">
        <v>32</v>
      </c>
      <c r="F38" s="6">
        <v>26</v>
      </c>
      <c r="G38" s="24" t="str">
        <f t="shared" si="1"/>
        <v>真夏日</v>
      </c>
      <c r="H38" s="39" t="str">
        <f>IFERROR(VLOOKUP(B38,K10:M48,3,FALSE),"")</f>
        <v/>
      </c>
      <c r="I38" s="7" t="s">
        <v>42</v>
      </c>
      <c r="K38" s="31" t="s">
        <v>95</v>
      </c>
      <c r="L38" s="32" t="s">
        <v>64</v>
      </c>
      <c r="M38" s="1" t="s">
        <v>62</v>
      </c>
    </row>
    <row r="39" spans="2:13" ht="18.75" customHeight="1">
      <c r="B39" s="18">
        <f t="shared" si="3"/>
        <v>45535</v>
      </c>
      <c r="C39" s="19">
        <f t="shared" si="0"/>
        <v>45535</v>
      </c>
      <c r="D39" s="44" t="s">
        <v>29</v>
      </c>
      <c r="E39" s="5"/>
      <c r="F39" s="8"/>
      <c r="G39" s="23" t="str">
        <f t="shared" si="1"/>
        <v/>
      </c>
      <c r="H39" s="41" t="str">
        <f>IFERROR(VLOOKUP(B39,K10:M48,3,FALSE),"")</f>
        <v/>
      </c>
      <c r="I39" s="9"/>
      <c r="K39" s="31" t="s">
        <v>96</v>
      </c>
      <c r="L39" s="32" t="s">
        <v>49</v>
      </c>
      <c r="M39" s="1" t="s">
        <v>65</v>
      </c>
    </row>
    <row r="40" spans="2:13" s="1" customFormat="1" ht="22.5" customHeight="1">
      <c r="B40" s="3"/>
      <c r="C40" s="3"/>
      <c r="D40" s="3"/>
      <c r="E40" s="20" t="s">
        <v>4</v>
      </c>
      <c r="F40" s="22"/>
      <c r="G40" s="21">
        <f>COUNTIF(G9:G39,"真夏日")</f>
        <v>11</v>
      </c>
      <c r="H40" s="21"/>
      <c r="I40" s="2"/>
      <c r="K40" s="31" t="s">
        <v>97</v>
      </c>
      <c r="L40" s="32" t="s">
        <v>44</v>
      </c>
      <c r="M40" s="1" t="s">
        <v>67</v>
      </c>
    </row>
    <row r="41" spans="2:13" s="1" customFormat="1" ht="19.5">
      <c r="B41" s="3"/>
      <c r="C41" s="3"/>
      <c r="D41" s="3"/>
      <c r="E41" s="20" t="s">
        <v>12</v>
      </c>
      <c r="F41" s="3"/>
      <c r="G41" s="34">
        <v>21</v>
      </c>
      <c r="H41" s="3"/>
      <c r="I41" s="47" t="s">
        <v>35</v>
      </c>
      <c r="K41" s="31" t="s">
        <v>98</v>
      </c>
      <c r="L41" s="32" t="s">
        <v>89</v>
      </c>
      <c r="M41" s="1" t="s">
        <v>52</v>
      </c>
    </row>
    <row r="42" spans="2:13" s="1" customFormat="1">
      <c r="K42" s="31" t="s">
        <v>99</v>
      </c>
      <c r="L42" s="32" t="s">
        <v>44</v>
      </c>
      <c r="M42" s="1" t="s">
        <v>70</v>
      </c>
    </row>
    <row r="43" spans="2:13" s="1" customFormat="1">
      <c r="E43" s="37" t="s">
        <v>33</v>
      </c>
      <c r="G43" s="38">
        <f>COUNTIF($D$9:$D$39,"作業日")+COUNTIF($D$9:$D$39,"休工日")</f>
        <v>21</v>
      </c>
      <c r="K43" s="31" t="s">
        <v>100</v>
      </c>
      <c r="L43" s="32" t="s">
        <v>44</v>
      </c>
      <c r="M43" s="1" t="s">
        <v>72</v>
      </c>
    </row>
    <row r="44" spans="2:13" s="1" customFormat="1">
      <c r="E44" s="37" t="s">
        <v>40</v>
      </c>
      <c r="K44" s="31" t="s">
        <v>101</v>
      </c>
      <c r="L44" s="32" t="s">
        <v>44</v>
      </c>
      <c r="M44" s="1" t="s">
        <v>75</v>
      </c>
    </row>
    <row r="45" spans="2:13" s="1" customFormat="1">
      <c r="K45" s="31" t="s">
        <v>102</v>
      </c>
      <c r="L45" s="32" t="s">
        <v>89</v>
      </c>
      <c r="M45" s="1" t="s">
        <v>77</v>
      </c>
    </row>
    <row r="46" spans="2:13" s="1" customFormat="1">
      <c r="K46" s="31" t="s">
        <v>103</v>
      </c>
      <c r="L46" s="32" t="s">
        <v>44</v>
      </c>
      <c r="M46" s="1" t="s">
        <v>80</v>
      </c>
    </row>
    <row r="47" spans="2:13" s="1" customFormat="1">
      <c r="K47" s="31" t="s">
        <v>104</v>
      </c>
      <c r="L47" s="32" t="s">
        <v>44</v>
      </c>
      <c r="M47" s="1" t="s">
        <v>82</v>
      </c>
    </row>
    <row r="48" spans="2:13" s="1" customFormat="1">
      <c r="K48" s="31" t="s">
        <v>105</v>
      </c>
      <c r="L48" s="32" t="s">
        <v>49</v>
      </c>
      <c r="M48" s="1" t="s">
        <v>85</v>
      </c>
    </row>
    <row r="49" spans="2:13" s="1" customFormat="1">
      <c r="K49" s="1" t="s">
        <v>106</v>
      </c>
      <c r="L49" s="1" t="s">
        <v>44</v>
      </c>
      <c r="M49" s="1" t="s">
        <v>52</v>
      </c>
    </row>
    <row r="50" spans="2:13" s="1" customFormat="1"/>
    <row r="51" spans="2:13" s="1" customFormat="1"/>
    <row r="52" spans="2:13" s="1" customFormat="1"/>
    <row r="53" spans="2:13" s="1" customFormat="1"/>
    <row r="54" spans="2:13" s="1" customFormat="1"/>
    <row r="55" spans="2:13" s="1" customFormat="1"/>
    <row r="56" spans="2:13" s="1" customFormat="1"/>
    <row r="57" spans="2:13" s="1" customFormat="1"/>
    <row r="58" spans="2:13" s="1" customFormat="1"/>
    <row r="59" spans="2:13" s="1" customFormat="1"/>
    <row r="60" spans="2:13" s="1" customFormat="1"/>
    <row r="61" spans="2:13" s="1" customFormat="1"/>
    <row r="62" spans="2:13" s="1" customFormat="1">
      <c r="B62" s="31"/>
    </row>
    <row r="63" spans="2:13" s="1" customFormat="1">
      <c r="B63" s="31"/>
    </row>
    <row r="64" spans="2:13" s="1" customFormat="1">
      <c r="B64" s="31"/>
    </row>
    <row r="65" s="1" customFormat="1"/>
    <row r="66" s="1" customFormat="1"/>
    <row r="67" s="1" customFormat="1"/>
    <row r="68" s="1" customFormat="1"/>
    <row r="69" s="1" customFormat="1"/>
    <row r="70" s="1" customFormat="1"/>
    <row r="71" s="1" customFormat="1"/>
  </sheetData>
  <sheetProtection selectLockedCells="1"/>
  <phoneticPr fontId="1"/>
  <conditionalFormatting sqref="B9:I39">
    <cfRule type="expression" dxfId="2" priority="1">
      <formula>COUNTIF($K$10:$K$48,$B9)</formula>
    </cfRule>
    <cfRule type="expression" dxfId="1" priority="2">
      <formula>WEEKDAY($C9,16)=2</formula>
    </cfRule>
    <cfRule type="expression" dxfId="0" priority="3">
      <formula>WEEKDAY($C9,16)=1</formula>
    </cfRule>
  </conditionalFormatting>
  <dataValidations count="5">
    <dataValidation type="list" allowBlank="1" showInputMessage="1" showErrorMessage="1" sqref="I41">
      <formula1>$O$28:$O$29</formula1>
    </dataValidation>
    <dataValidation type="list" allowBlank="1" showInputMessage="1" sqref="I9:I39">
      <formula1>$O$22:$O$27</formula1>
    </dataValidation>
    <dataValidation type="list" allowBlank="1" showInputMessage="1" sqref="C6">
      <formula1>$O$10:$O$11</formula1>
    </dataValidation>
    <dataValidation type="list" allowBlank="1" showInputMessage="1" sqref="D9:D39">
      <formula1>$O$15:$O$17</formula1>
    </dataValidation>
    <dataValidation allowBlank="1" showInputMessage="1" promptTitle="入力方法" prompt="月初日を入力してください。_x000a_4/1，2022/4/1，22/4/1，R4.4.1など。_x000a_" sqref="B9"/>
  </dataValidations>
  <pageMargins left="0.70866141732283472" right="0.70866141732283472" top="0.74803149606299213" bottom="0.74803149606299213" header="0.31496062992125984" footer="0.31496062992125984"/>
  <pageSetup paperSize="9" scale="82"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真夏日日数　集計表（自動）</vt:lpstr>
      <vt:lpstr>真夏日日数　集計表（自動・記載例）</vt:lpstr>
      <vt:lpstr>'真夏日日数　集計表（自動）'!Print_Area</vt:lpstr>
      <vt:lpstr>'真夏日日数　集計表（自動・記載例）'!Print_Area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八千代市</cp:lastModifiedBy>
  <cp:lastPrinted>2021-09-21T07:11:31Z</cp:lastPrinted>
  <dcterms:created xsi:type="dcterms:W3CDTF">2017-12-13T00:12:47Z</dcterms:created>
  <dcterms:modified xsi:type="dcterms:W3CDTF">2024-08-26T02:04:20Z</dcterms:modified>
</cp:coreProperties>
</file>