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25\400500_選挙管理委員会事務局\02_過年度\01 各選挙データ\01 衆院選\R080215衆議院議員総選挙\02期日前・不在者投票・郵便投票\期日前投票者数\投票日2月8日\"/>
    </mc:Choice>
  </mc:AlternateContent>
  <bookViews>
    <workbookView xWindow="0" yWindow="0" windowWidth="17985" windowHeight="7305"/>
  </bookViews>
  <sheets>
    <sheet name="小選挙区" sheetId="2" r:id="rId1"/>
    <sheet name="比例代表" sheetId="3" r:id="rId2"/>
    <sheet name="国民審査" sheetId="4" r:id="rId3"/>
  </sheets>
  <definedNames>
    <definedName name="_xlnm.Print_Area" localSheetId="2">国民審査!$A$1:$Z$19</definedName>
    <definedName name="_xlnm.Print_Area" localSheetId="0">小選挙区!$A$1:$Z$19</definedName>
    <definedName name="_xlnm.Print_Area" localSheetId="1">比例代表!$A$1:$Z$19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S9" i="4" l="1"/>
  <c r="R9" i="4"/>
  <c r="R9" i="3"/>
  <c r="N18" i="2"/>
  <c r="G16" i="2"/>
  <c r="C16" i="2"/>
  <c r="I16" i="2"/>
  <c r="K16" i="2" s="1"/>
  <c r="F16" i="2"/>
  <c r="H16" i="2" s="1"/>
  <c r="C16" i="4"/>
  <c r="D16" i="4"/>
  <c r="D16" i="3"/>
  <c r="C16" i="3"/>
  <c r="D16" i="2"/>
  <c r="E10" i="4"/>
  <c r="F16" i="4"/>
  <c r="O10" i="4"/>
  <c r="R10" i="4"/>
  <c r="M16" i="4"/>
  <c r="M16" i="3"/>
  <c r="M16" i="2"/>
  <c r="S8" i="4"/>
  <c r="R8" i="4"/>
  <c r="S7" i="4"/>
  <c r="R7" i="4"/>
  <c r="R6" i="4"/>
  <c r="S6" i="4"/>
  <c r="O9" i="4"/>
  <c r="E5" i="4"/>
  <c r="E6" i="4"/>
  <c r="E7" i="4"/>
  <c r="E5" i="3"/>
  <c r="E6" i="3"/>
  <c r="E7" i="3"/>
  <c r="E5" i="2"/>
  <c r="E6" i="2"/>
  <c r="E7" i="2"/>
  <c r="N18" i="4"/>
  <c r="K18" i="4"/>
  <c r="H18" i="4"/>
  <c r="E18" i="4"/>
  <c r="L16" i="4"/>
  <c r="J16" i="4"/>
  <c r="I16" i="4"/>
  <c r="G16" i="4"/>
  <c r="H16" i="4" s="1"/>
  <c r="P15" i="4"/>
  <c r="S15" i="4" s="1"/>
  <c r="O15" i="4"/>
  <c r="Q15" i="4" s="1"/>
  <c r="R15" i="4"/>
  <c r="N15" i="4"/>
  <c r="K15" i="4"/>
  <c r="H15" i="4"/>
  <c r="E15" i="4"/>
  <c r="P14" i="4"/>
  <c r="S14" i="4" s="1"/>
  <c r="O14" i="4"/>
  <c r="R14" i="4" s="1"/>
  <c r="N14" i="4"/>
  <c r="K14" i="4"/>
  <c r="H14" i="4"/>
  <c r="E14" i="4"/>
  <c r="P13" i="4"/>
  <c r="S13" i="4"/>
  <c r="O13" i="4"/>
  <c r="N13" i="4"/>
  <c r="K13" i="4"/>
  <c r="H13" i="4"/>
  <c r="E13" i="4"/>
  <c r="P12" i="4"/>
  <c r="S12" i="4"/>
  <c r="O12" i="4"/>
  <c r="R12" i="4"/>
  <c r="N12" i="4"/>
  <c r="K12" i="4"/>
  <c r="H12" i="4"/>
  <c r="E12" i="4"/>
  <c r="P11" i="4"/>
  <c r="S11" i="4"/>
  <c r="O11" i="4"/>
  <c r="R11" i="4"/>
  <c r="N11" i="4"/>
  <c r="K11" i="4"/>
  <c r="H11" i="4"/>
  <c r="E11" i="4"/>
  <c r="P10" i="4"/>
  <c r="S10" i="4"/>
  <c r="N10" i="4"/>
  <c r="K10" i="4"/>
  <c r="H10" i="4"/>
  <c r="P9" i="4"/>
  <c r="N9" i="4"/>
  <c r="K9" i="4"/>
  <c r="H9" i="4"/>
  <c r="E9" i="4"/>
  <c r="P8" i="4"/>
  <c r="O8" i="4"/>
  <c r="E8" i="4"/>
  <c r="O7" i="4"/>
  <c r="Q7" i="4"/>
  <c r="P7" i="4"/>
  <c r="T7" i="4"/>
  <c r="P6" i="4"/>
  <c r="O6" i="4"/>
  <c r="Q6" i="4"/>
  <c r="Y5" i="4"/>
  <c r="P5" i="4"/>
  <c r="S5" i="4"/>
  <c r="O5" i="4"/>
  <c r="R5" i="4"/>
  <c r="N18" i="3"/>
  <c r="K18" i="3"/>
  <c r="H18" i="3"/>
  <c r="E18" i="3"/>
  <c r="L16" i="3"/>
  <c r="J16" i="3"/>
  <c r="I16" i="3"/>
  <c r="K16" i="3" s="1"/>
  <c r="G16" i="3"/>
  <c r="F16" i="3"/>
  <c r="P15" i="3"/>
  <c r="S15" i="3" s="1"/>
  <c r="O15" i="3"/>
  <c r="R15" i="3" s="1"/>
  <c r="N15" i="3"/>
  <c r="K15" i="3"/>
  <c r="H15" i="3"/>
  <c r="E15" i="3"/>
  <c r="P14" i="3"/>
  <c r="O14" i="3"/>
  <c r="R14" i="3"/>
  <c r="N14" i="3"/>
  <c r="K14" i="3"/>
  <c r="H14" i="3"/>
  <c r="E14" i="3"/>
  <c r="P13" i="3"/>
  <c r="S13" i="3"/>
  <c r="O13" i="3"/>
  <c r="R13" i="3"/>
  <c r="N13" i="3"/>
  <c r="K13" i="3"/>
  <c r="H13" i="3"/>
  <c r="E13" i="3"/>
  <c r="P12" i="3"/>
  <c r="S12" i="3"/>
  <c r="O12" i="3"/>
  <c r="R12" i="3"/>
  <c r="N12" i="3"/>
  <c r="K12" i="3"/>
  <c r="H12" i="3"/>
  <c r="E12" i="3"/>
  <c r="P11" i="3"/>
  <c r="S11" i="3"/>
  <c r="O11" i="3"/>
  <c r="N11" i="3"/>
  <c r="K11" i="3"/>
  <c r="H11" i="3"/>
  <c r="E11" i="3"/>
  <c r="P10" i="3"/>
  <c r="S10" i="3"/>
  <c r="O10" i="3"/>
  <c r="R10" i="3"/>
  <c r="N10" i="3"/>
  <c r="K10" i="3"/>
  <c r="H10" i="3"/>
  <c r="E10" i="3"/>
  <c r="P9" i="3"/>
  <c r="S9" i="3"/>
  <c r="O9" i="3"/>
  <c r="N9" i="3"/>
  <c r="N16" i="3"/>
  <c r="K9" i="3"/>
  <c r="H9" i="3"/>
  <c r="E9" i="3"/>
  <c r="P8" i="3"/>
  <c r="S8" i="3"/>
  <c r="O8" i="3"/>
  <c r="E8" i="3"/>
  <c r="O7" i="3"/>
  <c r="R7" i="3"/>
  <c r="P7" i="3"/>
  <c r="S7" i="3"/>
  <c r="Q7" i="3"/>
  <c r="Y6" i="3"/>
  <c r="P6" i="3"/>
  <c r="S6" i="3"/>
  <c r="O6" i="3"/>
  <c r="Q6" i="3"/>
  <c r="Y5" i="3"/>
  <c r="P5" i="3"/>
  <c r="S5" i="3"/>
  <c r="O5" i="3"/>
  <c r="R5" i="3"/>
  <c r="T6" i="4"/>
  <c r="Q5" i="4"/>
  <c r="T5" i="4"/>
  <c r="Z5" i="4"/>
  <c r="Y8" i="4"/>
  <c r="Y6" i="4"/>
  <c r="Y7" i="4"/>
  <c r="Y8" i="3"/>
  <c r="Y7" i="3"/>
  <c r="O7" i="2"/>
  <c r="P7" i="2"/>
  <c r="K18" i="2"/>
  <c r="H18" i="2"/>
  <c r="E18" i="2"/>
  <c r="Y6" i="2"/>
  <c r="Y5" i="2"/>
  <c r="E8" i="2"/>
  <c r="P8" i="2"/>
  <c r="O8" i="2"/>
  <c r="P6" i="2"/>
  <c r="O6" i="2"/>
  <c r="P5" i="2"/>
  <c r="S6" i="2"/>
  <c r="O5" i="2"/>
  <c r="Y9" i="4"/>
  <c r="Y9" i="3"/>
  <c r="L16" i="2"/>
  <c r="J16" i="2"/>
  <c r="Y7" i="2"/>
  <c r="Y10" i="4"/>
  <c r="Y10" i="3"/>
  <c r="P15" i="2"/>
  <c r="S15" i="2" s="1"/>
  <c r="P14" i="2"/>
  <c r="S14" i="2" s="1"/>
  <c r="P13" i="2"/>
  <c r="P12" i="2"/>
  <c r="P11" i="2"/>
  <c r="P10" i="2"/>
  <c r="P9" i="2"/>
  <c r="O10" i="2"/>
  <c r="O11" i="2"/>
  <c r="O12" i="2"/>
  <c r="O13" i="2"/>
  <c r="O14" i="2"/>
  <c r="R14" i="2" s="1"/>
  <c r="O15" i="2"/>
  <c r="Q15" i="2" s="1"/>
  <c r="O9" i="2"/>
  <c r="N15" i="2"/>
  <c r="N14" i="2"/>
  <c r="N13" i="2"/>
  <c r="N12" i="2"/>
  <c r="N11" i="2"/>
  <c r="N10" i="2"/>
  <c r="N9" i="2"/>
  <c r="K15" i="2"/>
  <c r="K14" i="2"/>
  <c r="K13" i="2"/>
  <c r="K12" i="2"/>
  <c r="K11" i="2"/>
  <c r="K10" i="2"/>
  <c r="K9" i="2"/>
  <c r="H15" i="2"/>
  <c r="H14" i="2"/>
  <c r="H13" i="2"/>
  <c r="H12" i="2"/>
  <c r="H11" i="2"/>
  <c r="H10" i="2"/>
  <c r="H9" i="2"/>
  <c r="E10" i="2"/>
  <c r="E11" i="2"/>
  <c r="E12" i="2"/>
  <c r="E13" i="2"/>
  <c r="E15" i="2"/>
  <c r="E9" i="2"/>
  <c r="Y8" i="2"/>
  <c r="Y11" i="4"/>
  <c r="Y11" i="3"/>
  <c r="Q13" i="2"/>
  <c r="Y9" i="2"/>
  <c r="Y12" i="4"/>
  <c r="Y12" i="3"/>
  <c r="Y10" i="2"/>
  <c r="Y13" i="4"/>
  <c r="Y13" i="3"/>
  <c r="Y11" i="2"/>
  <c r="Y15" i="4"/>
  <c r="Y14" i="4"/>
  <c r="Y15" i="3"/>
  <c r="Y14" i="3"/>
  <c r="Y12" i="2"/>
  <c r="Y13" i="2"/>
  <c r="Y15" i="2"/>
  <c r="Y14" i="2"/>
  <c r="Q9" i="4"/>
  <c r="Q8" i="3"/>
  <c r="R8" i="3"/>
  <c r="Q8" i="2"/>
  <c r="T7" i="3"/>
  <c r="Z7" i="3"/>
  <c r="Q7" i="2"/>
  <c r="R6" i="3"/>
  <c r="T6" i="3"/>
  <c r="Z6" i="3"/>
  <c r="Q6" i="2"/>
  <c r="T5" i="3"/>
  <c r="Z5" i="3"/>
  <c r="Q5" i="3"/>
  <c r="Z7" i="4"/>
  <c r="Z6" i="4"/>
  <c r="R5" i="2"/>
  <c r="R7" i="2"/>
  <c r="R8" i="2"/>
  <c r="R9" i="2"/>
  <c r="Q5" i="2"/>
  <c r="R10" i="2"/>
  <c r="R11" i="2"/>
  <c r="S5" i="2"/>
  <c r="S9" i="2"/>
  <c r="S10" i="2"/>
  <c r="S7" i="2"/>
  <c r="T7" i="2"/>
  <c r="Z7" i="2"/>
  <c r="S8" i="2"/>
  <c r="R6" i="2"/>
  <c r="T6" i="2"/>
  <c r="Z6" i="2"/>
  <c r="T13" i="3"/>
  <c r="Z13" i="3"/>
  <c r="Q13" i="3"/>
  <c r="Q13" i="4"/>
  <c r="R13" i="4"/>
  <c r="T13" i="4"/>
  <c r="Z13" i="4"/>
  <c r="Q12" i="2"/>
  <c r="T12" i="4"/>
  <c r="Z12" i="4"/>
  <c r="T12" i="3"/>
  <c r="Z12" i="3"/>
  <c r="Q12" i="4"/>
  <c r="Q12" i="3"/>
  <c r="Q11" i="2"/>
  <c r="Q11" i="3"/>
  <c r="R11" i="3"/>
  <c r="T11" i="3"/>
  <c r="Z11" i="3"/>
  <c r="T11" i="4"/>
  <c r="Z11" i="4"/>
  <c r="Q11" i="4"/>
  <c r="Q10" i="3"/>
  <c r="Q10" i="2"/>
  <c r="T10" i="4"/>
  <c r="Z10" i="4"/>
  <c r="Q10" i="4"/>
  <c r="T10" i="3"/>
  <c r="Z10" i="3"/>
  <c r="T9" i="4"/>
  <c r="Z9" i="4"/>
  <c r="T9" i="3"/>
  <c r="Z9" i="3"/>
  <c r="Q9" i="3"/>
  <c r="Q9" i="2"/>
  <c r="T9" i="2"/>
  <c r="Z9" i="2"/>
  <c r="T8" i="3"/>
  <c r="Z8" i="3"/>
  <c r="T8" i="4"/>
  <c r="Z8" i="4"/>
  <c r="Q8" i="4"/>
  <c r="T8" i="2"/>
  <c r="Z8" i="2"/>
  <c r="T5" i="2"/>
  <c r="Z5" i="2"/>
  <c r="T10" i="2"/>
  <c r="Z10" i="2"/>
  <c r="S11" i="2"/>
  <c r="S12" i="2"/>
  <c r="R12" i="2"/>
  <c r="R13" i="2"/>
  <c r="T12" i="2"/>
  <c r="Z12" i="2"/>
  <c r="S13" i="2"/>
  <c r="T11" i="2"/>
  <c r="Z11" i="2"/>
  <c r="T13" i="2"/>
  <c r="Z13" i="2"/>
  <c r="K16" i="4" l="1"/>
  <c r="Q15" i="3"/>
  <c r="H16" i="3"/>
  <c r="T15" i="4"/>
  <c r="Z15" i="4" s="1"/>
  <c r="T15" i="3"/>
  <c r="Z15" i="3" s="1"/>
  <c r="E16" i="3"/>
  <c r="R15" i="2"/>
  <c r="T15" i="2" s="1"/>
  <c r="Z15" i="2" s="1"/>
  <c r="N16" i="4"/>
  <c r="Q14" i="3"/>
  <c r="N16" i="2"/>
  <c r="T14" i="2"/>
  <c r="Z14" i="2" s="1"/>
  <c r="S14" i="3"/>
  <c r="T14" i="3" s="1"/>
  <c r="Z14" i="3" s="1"/>
  <c r="E16" i="4"/>
  <c r="T14" i="4"/>
  <c r="Z14" i="4" s="1"/>
  <c r="Q14" i="4"/>
  <c r="E16" i="2"/>
  <c r="Q14" i="2"/>
</calcChain>
</file>

<file path=xl/sharedStrings.xml><?xml version="1.0" encoding="utf-8"?>
<sst xmlns="http://schemas.openxmlformats.org/spreadsheetml/2006/main" count="168" uniqueCount="34">
  <si>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</si>
  <si>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</si>
  <si>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</si>
  <si>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ユアエルム八千代台</t>
    <rPh sb="5" eb="9">
      <t>ヤチヨダイ</t>
    </rPh>
    <phoneticPr fontId="2"/>
  </si>
  <si>
    <t>イオンモール八千代緑が丘</t>
    <rPh sb="6" eb="9">
      <t>ヤチヨ</t>
    </rPh>
    <rPh sb="9" eb="10">
      <t>ミドリ</t>
    </rPh>
    <rPh sb="11" eb="12">
      <t>オカ</t>
    </rPh>
    <phoneticPr fontId="2"/>
  </si>
  <si>
    <t>フルルガーデン八千代</t>
    <rPh sb="7" eb="10">
      <t>ヤチヨ</t>
    </rPh>
    <phoneticPr fontId="2"/>
  </si>
  <si>
    <t>市　役　所　</t>
    <rPh sb="0" eb="1">
      <t>シ</t>
    </rPh>
    <rPh sb="2" eb="3">
      <t>ヤク</t>
    </rPh>
    <rPh sb="4" eb="5">
      <t>ショ</t>
    </rPh>
    <phoneticPr fontId="2"/>
  </si>
  <si>
    <t>累計</t>
    <rPh sb="0" eb="2">
      <t>ルイケイ</t>
    </rPh>
    <phoneticPr fontId="2"/>
  </si>
  <si>
    <t>投票日１日前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</si>
  <si>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投票日２日前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</si>
  <si>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投票日３日前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</si>
  <si>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投票日４日前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</si>
  <si>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投票日５日前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</si>
  <si>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投票日６日前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</si>
  <si>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投票日７日前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</si>
  <si>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投票日８日前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</si>
  <si>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</si>
  <si>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</si>
  <si>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</si>
  <si>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差</t>
    <rPh sb="0" eb="1">
      <t>サ</t>
    </rPh>
    <phoneticPr fontId="2"/>
  </si>
  <si>
    <t>（火）</t>
    <rPh sb="1" eb="2">
      <t>ヒ</t>
    </rPh>
    <phoneticPr fontId="2"/>
  </si>
  <si>
    <t>前回との
累計の差</t>
    <rPh sb="0" eb="2">
      <t>ゼンカイ</t>
    </rPh>
    <rPh sb="5" eb="7">
      <t>ルイケイ</t>
    </rPh>
    <rPh sb="8" eb="9">
      <t>サ</t>
    </rPh>
    <phoneticPr fontId="2"/>
  </si>
  <si>
    <r>
      <t>（</t>
    </r>
    <r>
      <rPr>
        <sz val="18"/>
        <color rgb="FFFF0000"/>
        <rFont val="ＭＳ Ｐゴシック"/>
        <family val="3"/>
        <charset val="128"/>
        <scheme val="minor"/>
      </rPr>
      <t>日</t>
    </r>
    <r>
      <rPr>
        <sz val="18"/>
        <color theme="1"/>
        <rFont val="ＭＳ Ｐゴシック"/>
        <family val="3"/>
        <charset val="128"/>
        <scheme val="minor"/>
      </rPr>
      <t>）</t>
    </r>
    <rPh sb="1" eb="2">
      <t>ヒ</t>
    </rPh>
    <phoneticPr fontId="2"/>
  </si>
  <si>
    <t>投票日９日前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</si>
  <si>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投票日１０日前</t>
    <rPh sb="0" eb="2">
      <t>トウヒョウ</t>
    </rPh>
    <rPh sb="2" eb="3">
      <t>ビ</t>
    </rPh>
    <rPh sb="5" eb="6">
      <t>ヒ</t>
    </rPh>
    <rPh sb="6" eb="7">
      <t>マエ</t>
    </rPh>
    <phoneticPr fontId="2"/>
  </si>
  <si>
    <t>投票日１１日前</t>
    <rPh sb="0" eb="2">
      <t>トウヒョウ</t>
    </rPh>
    <rPh sb="2" eb="3">
      <t>ビ</t>
    </rPh>
    <rPh sb="5" eb="6">
      <t>ヒ</t>
    </rPh>
    <rPh sb="6" eb="7">
      <t>マエ</t>
    </rPh>
    <phoneticPr fontId="2"/>
  </si>
  <si>
    <t>（月）</t>
    <rPh sb="1" eb="2">
      <t>ゲツ</t>
    </rPh>
    <phoneticPr fontId="2"/>
  </si>
  <si>
    <r>
      <t>（</t>
    </r>
    <r>
      <rPr>
        <sz val="18"/>
        <color rgb="FF0070C0"/>
        <rFont val="ＭＳ Ｐゴシック"/>
        <family val="3"/>
        <charset val="128"/>
        <scheme val="minor"/>
      </rPr>
      <t>土</t>
    </r>
    <r>
      <rPr>
        <sz val="18"/>
        <color theme="1"/>
        <rFont val="ＭＳ Ｐゴシック"/>
        <family val="3"/>
        <charset val="128"/>
        <scheme val="minor"/>
      </rPr>
      <t>）</t>
    </r>
    <phoneticPr fontId="2"/>
  </si>
  <si>
    <t>前回（令和６年１０月２７日執行）
の累計</t>
    <rPh sb="0" eb="2">
      <t>ゼンカイ</t>
    </rPh>
    <rPh sb="3" eb="5">
      <t>レイワ</t>
    </rPh>
    <rPh sb="6" eb="7">
      <t>ネン</t>
    </rPh>
    <rPh sb="9" eb="10">
      <t>ガツ</t>
    </rPh>
    <rPh sb="12" eb="13">
      <t>ヒ</t>
    </rPh>
    <rPh sb="13" eb="15">
      <t>シッコウ</t>
    </rPh>
    <rPh sb="18" eb="20">
      <t>ルイケイ</t>
    </rPh>
    <phoneticPr fontId="2"/>
  </si>
  <si>
    <t>前回
（令和６年
１０月２７日
執行）の
累計</t>
    <rPh sb="0" eb="2">
      <t>ゼンカイ</t>
    </rPh>
    <rPh sb="4" eb="6">
      <t>レイワ</t>
    </rPh>
    <rPh sb="7" eb="8">
      <t>ネン</t>
    </rPh>
    <rPh sb="11" eb="12">
      <t>ガツ</t>
    </rPh>
    <rPh sb="14" eb="15">
      <t>ニチ</t>
    </rPh>
    <rPh sb="16" eb="18">
      <t>シッコウ</t>
    </rPh>
    <rPh sb="21" eb="23">
      <t>ルイケイ</t>
    </rPh>
    <phoneticPr fontId="2"/>
  </si>
  <si>
    <t>※在外投票を含む</t>
    <rPh sb="1" eb="3">
      <t>ザイガイ</t>
    </rPh>
    <rPh sb="3" eb="5">
      <t>トウヒョウ</t>
    </rPh>
    <rPh sb="6" eb="7">
      <t>フク</t>
    </rPh>
    <phoneticPr fontId="2"/>
  </si>
  <si>
    <t>令和８年２月８日執行　衆議院議員総選挙  　期日前投票者数（小選挙区）　　　　　（単位：人）</t>
    <rPh sb="0" eb="2">
      <t>レイワ</t>
    </rPh>
    <rPh sb="3" eb="4">
      <t>ネン</t>
    </rPh>
    <rPh sb="5" eb="6">
      <t>ガツ</t>
    </rPh>
    <rPh sb="7" eb="8">
      <t>ヒ</t>
    </rPh>
    <rPh sb="8" eb="10">
      <t>シッコウ</t>
    </rPh>
    <rPh sb="11" eb="16">
      <t>シュウギインギイン</t>
    </rPh>
    <rPh sb="16" eb="17">
      <t>ソウ</t>
    </rPh>
    <rPh sb="17" eb="19">
      <t>センキョ</t>
    </rPh>
    <rPh sb="22" eb="24">
      <t>キジツ</t>
    </rPh>
    <rPh sb="24" eb="25">
      <t>ゼン</t>
    </rPh>
    <rPh sb="25" eb="27">
      <t>トウヒョウ</t>
    </rPh>
    <rPh sb="27" eb="28">
      <t>シャ</t>
    </rPh>
    <rPh sb="28" eb="29">
      <t>スウ</t>
    </rPh>
    <rPh sb="30" eb="33">
      <t>ショウセンキョ</t>
    </rPh>
    <rPh sb="33" eb="34">
      <t>ク</t>
    </rPh>
    <rPh sb="41" eb="43">
      <t>タンイ</t>
    </rPh>
    <rPh sb="44" eb="45">
      <t>ヒト</t>
    </rPh>
    <phoneticPr fontId="2"/>
  </si>
  <si>
    <t>令和８年２月８日執行　衆議院議員総選挙  　期日前投票者数（比例代表）　　　　　（単位：人）</t>
    <rPh sb="11" eb="14">
      <t>シュウギイン</t>
    </rPh>
    <rPh sb="14" eb="16">
      <t>ギイン</t>
    </rPh>
    <rPh sb="16" eb="19">
      <t>ソウセンキョ</t>
    </rPh>
    <rPh sb="22" eb="24">
      <t>キジツ</t>
    </rPh>
    <rPh sb="24" eb="25">
      <t>ゼン</t>
    </rPh>
    <rPh sb="25" eb="27">
      <t>トウヒョウ</t>
    </rPh>
    <rPh sb="27" eb="28">
      <t>シャ</t>
    </rPh>
    <rPh sb="28" eb="29">
      <t>スウ</t>
    </rPh>
    <rPh sb="30" eb="34">
      <t>ヒレイダイヒョウ</t>
    </rPh>
    <rPh sb="41" eb="43">
      <t>タンイ</t>
    </rPh>
    <rPh sb="44" eb="45">
      <t>ヒト</t>
    </rPh>
    <phoneticPr fontId="2"/>
  </si>
  <si>
    <t>令和８年２月８日執行　衆議院議員総選挙  　期日前投票者数（国民審査）　　　　　（単位：人）</t>
    <rPh sb="11" eb="14">
      <t>シュウギイン</t>
    </rPh>
    <rPh sb="14" eb="16">
      <t>ギイン</t>
    </rPh>
    <rPh sb="16" eb="19">
      <t>ソウセンキョ</t>
    </rPh>
    <rPh sb="22" eb="24">
      <t>キジツ</t>
    </rPh>
    <rPh sb="24" eb="25">
      <t>ゼン</t>
    </rPh>
    <rPh sb="25" eb="27">
      <t>トウヒョウ</t>
    </rPh>
    <rPh sb="27" eb="28">
      <t>シャ</t>
    </rPh>
    <rPh sb="28" eb="29">
      <t>スウ</t>
    </rPh>
    <rPh sb="30" eb="34">
      <t>コクミンシンサ</t>
    </rPh>
    <rPh sb="41" eb="43">
      <t>タンイ</t>
    </rPh>
    <rPh sb="44" eb="45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</si>
</sst>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\+#,##0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color rgb="FF0070C0"/>
      <name val="ＭＳ Ｐゴシック"/>
      <family val="2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20"/>
      <color theme="4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38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56" fontId="9" fillId="0" borderId="45" xfId="0" applyNumberFormat="1" applyFont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/>
    </xf>
    <xf numFmtId="38" fontId="5" fillId="0" borderId="38" xfId="0" applyNumberFormat="1" applyFont="1" applyFill="1" applyBorder="1" applyAlignment="1">
      <alignment horizontal="center" vertical="center"/>
    </xf>
    <xf numFmtId="38" fontId="5" fillId="0" borderId="43" xfId="0" applyNumberFormat="1" applyFont="1" applyFill="1" applyBorder="1" applyAlignment="1">
      <alignment horizontal="center" vertical="center"/>
    </xf>
    <xf numFmtId="176" fontId="12" fillId="4" borderId="25" xfId="0" applyNumberFormat="1" applyFont="1" applyFill="1" applyBorder="1" applyAlignment="1">
      <alignment horizontal="center" vertical="center"/>
    </xf>
    <xf numFmtId="176" fontId="12" fillId="4" borderId="39" xfId="0" applyNumberFormat="1" applyFont="1" applyFill="1" applyBorder="1" applyAlignment="1">
      <alignment horizontal="center" vertical="center"/>
    </xf>
    <xf numFmtId="176" fontId="12" fillId="4" borderId="41" xfId="0" applyNumberFormat="1" applyFont="1" applyFill="1" applyBorder="1" applyAlignment="1">
      <alignment horizontal="center" vertical="center"/>
    </xf>
    <xf numFmtId="176" fontId="12" fillId="4" borderId="43" xfId="0" applyNumberFormat="1" applyFont="1" applyFill="1" applyBorder="1" applyAlignment="1">
      <alignment horizontal="center" vertical="center"/>
    </xf>
    <xf numFmtId="176" fontId="12" fillId="4" borderId="44" xfId="0" applyNumberFormat="1" applyFont="1" applyFill="1" applyBorder="1" applyAlignment="1">
      <alignment horizontal="center" vertical="center"/>
    </xf>
    <xf numFmtId="177" fontId="13" fillId="3" borderId="17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8" fontId="14" fillId="3" borderId="2" xfId="1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2" borderId="19" xfId="1" applyFont="1" applyFill="1" applyBorder="1" applyAlignment="1">
      <alignment horizontal="center" vertical="center"/>
    </xf>
    <xf numFmtId="38" fontId="14" fillId="2" borderId="1" xfId="1" applyFont="1" applyFill="1" applyBorder="1" applyAlignment="1">
      <alignment horizontal="center" vertical="center"/>
    </xf>
    <xf numFmtId="38" fontId="14" fillId="2" borderId="16" xfId="1" applyFont="1" applyFill="1" applyBorder="1" applyAlignment="1">
      <alignment horizontal="center" vertical="center"/>
    </xf>
    <xf numFmtId="38" fontId="14" fillId="4" borderId="1" xfId="0" applyNumberFormat="1" applyFont="1" applyFill="1" applyBorder="1" applyAlignment="1">
      <alignment horizontal="center" vertical="center"/>
    </xf>
    <xf numFmtId="38" fontId="14" fillId="3" borderId="2" xfId="0" applyNumberFormat="1" applyFont="1" applyFill="1" applyBorder="1" applyAlignment="1">
      <alignment horizontal="center" vertical="center"/>
    </xf>
    <xf numFmtId="56" fontId="11" fillId="0" borderId="25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14" fillId="4" borderId="51" xfId="0" applyNumberFormat="1" applyFont="1" applyFill="1" applyBorder="1" applyAlignment="1">
      <alignment horizontal="center" vertical="center"/>
    </xf>
    <xf numFmtId="177" fontId="13" fillId="3" borderId="42" xfId="0" applyNumberFormat="1" applyFont="1" applyFill="1" applyBorder="1" applyAlignment="1">
      <alignment horizontal="center" vertical="center"/>
    </xf>
    <xf numFmtId="38" fontId="14" fillId="4" borderId="52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59" xfId="0" applyNumberFormat="1" applyFont="1" applyFill="1" applyBorder="1" applyAlignment="1">
      <alignment horizontal="center" vertical="center"/>
    </xf>
    <xf numFmtId="56" fontId="16" fillId="0" borderId="25" xfId="0" applyNumberFormat="1" applyFont="1" applyBorder="1" applyAlignment="1">
      <alignment horizontal="center" vertical="center"/>
    </xf>
    <xf numFmtId="56" fontId="17" fillId="0" borderId="25" xfId="0" applyNumberFormat="1" applyFont="1" applyBorder="1" applyAlignment="1">
      <alignment horizontal="center" vertical="center"/>
    </xf>
    <xf numFmtId="56" fontId="19" fillId="0" borderId="25" xfId="0" applyNumberFormat="1" applyFont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38" fontId="14" fillId="3" borderId="46" xfId="1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38" fontId="14" fillId="4" borderId="65" xfId="0" applyNumberFormat="1" applyFont="1" applyFill="1" applyBorder="1" applyAlignment="1">
      <alignment horizontal="center" vertical="center"/>
    </xf>
    <xf numFmtId="38" fontId="14" fillId="4" borderId="29" xfId="0" applyNumberFormat="1" applyFont="1" applyFill="1" applyBorder="1" applyAlignment="1">
      <alignment horizontal="center" vertical="center"/>
    </xf>
    <xf numFmtId="38" fontId="14" fillId="3" borderId="46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0" fillId="0" borderId="30" xfId="0" applyNumberFormat="1" applyFill="1" applyBorder="1" applyAlignment="1">
      <alignment horizontal="center" vertical="center"/>
    </xf>
    <xf numFmtId="38" fontId="0" fillId="0" borderId="0" xfId="0" applyNumberFormat="1" applyFill="1" applyBorder="1" applyAlignment="1">
      <alignment horizontal="center" vertical="center"/>
    </xf>
    <xf numFmtId="38" fontId="7" fillId="0" borderId="30" xfId="0" applyNumberFormat="1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8" fontId="14" fillId="3" borderId="32" xfId="1" applyFont="1" applyFill="1" applyBorder="1" applyAlignment="1">
      <alignment horizontal="center" vertical="center"/>
    </xf>
    <xf numFmtId="38" fontId="14" fillId="3" borderId="33" xfId="1" applyFont="1" applyFill="1" applyBorder="1" applyAlignment="1">
      <alignment horizontal="center" vertical="center"/>
    </xf>
    <xf numFmtId="38" fontId="14" fillId="2" borderId="47" xfId="1" applyFont="1" applyFill="1" applyBorder="1" applyAlignment="1">
      <alignment horizontal="center" vertical="center"/>
    </xf>
    <xf numFmtId="38" fontId="14" fillId="2" borderId="48" xfId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14" fillId="0" borderId="20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38" fontId="14" fillId="0" borderId="22" xfId="1" applyFont="1" applyBorder="1" applyAlignment="1">
      <alignment horizontal="center" vertical="center"/>
    </xf>
    <xf numFmtId="38" fontId="14" fillId="0" borderId="23" xfId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38" fontId="14" fillId="3" borderId="12" xfId="1" applyFont="1" applyFill="1" applyBorder="1" applyAlignment="1">
      <alignment horizontal="center" vertical="center"/>
    </xf>
    <xf numFmtId="38" fontId="14" fillId="3" borderId="14" xfId="1" applyFont="1" applyFill="1" applyBorder="1" applyAlignment="1">
      <alignment horizontal="center" vertical="center"/>
    </xf>
    <xf numFmtId="38" fontId="14" fillId="2" borderId="20" xfId="1" applyFont="1" applyFill="1" applyBorder="1" applyAlignment="1">
      <alignment horizontal="center" vertical="center"/>
    </xf>
    <xf numFmtId="38" fontId="14" fillId="2" borderId="21" xfId="1" applyFont="1" applyFill="1" applyBorder="1" applyAlignment="1">
      <alignment horizontal="center" vertical="center"/>
    </xf>
    <xf numFmtId="38" fontId="14" fillId="2" borderId="22" xfId="1" applyFont="1" applyFill="1" applyBorder="1" applyAlignment="1">
      <alignment horizontal="center" vertical="center"/>
    </xf>
    <xf numFmtId="38" fontId="14" fillId="2" borderId="2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153761</xdr:colOff>
      <xdr:row>3</xdr:row>
      <xdr:rowOff>346982</xdr:rowOff>
    </xdr:from>
    <xdr:to>
      <xdr:col>1</xdr:col>
      <xdr:colOff>0</xdr:colOff>
      <xdr:row>3</xdr:row>
      <xdr:rowOff>952499</xdr:rowOff>
    </xdr:to>
    <xdr:sp macro="" textlink="">
      <xdr:nvSpPr>
        <xdr:cNvPr id="2" name="テキスト ボックス 1"/>
        <xdr:cNvSpPr txBox="1"/>
      </xdr:nvSpPr>
      <xdr:spPr>
        <a:xfrm>
          <a:off x="153761" y="2061482"/>
          <a:ext cx="941614" cy="60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日付</a:t>
          </a:r>
        </a:p>
      </xdr:txBody>
    </xdr:sp>
    <xdr:clientData/>
  </xdr:twoCellAnchor>
  <xdr:twoCellAnchor>
    <xdr:from>
      <xdr:col>0</xdr:col>
      <xdr:colOff>880382</xdr:colOff>
      <xdr:row>2</xdr:row>
      <xdr:rowOff>171450</xdr:rowOff>
    </xdr:from>
    <xdr:to>
      <xdr:col>1</xdr:col>
      <xdr:colOff>766082</xdr:colOff>
      <xdr:row>2</xdr:row>
      <xdr:rowOff>755195</xdr:rowOff>
    </xdr:to>
    <xdr:sp macro="" textlink="">
      <xdr:nvSpPr>
        <xdr:cNvPr id="4" name="テキスト ボックス 3"/>
        <xdr:cNvSpPr txBox="1"/>
      </xdr:nvSpPr>
      <xdr:spPr>
        <a:xfrm>
          <a:off x="880382" y="933450"/>
          <a:ext cx="981075" cy="5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投票所</a:t>
          </a:r>
          <a:endParaRPr kumimoji="1" lang="en-US" altLang="ja-JP" sz="20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153761</xdr:colOff>
      <xdr:row>3</xdr:row>
      <xdr:rowOff>346982</xdr:rowOff>
    </xdr:from>
    <xdr:to>
      <xdr:col>1</xdr:col>
      <xdr:colOff>0</xdr:colOff>
      <xdr:row>3</xdr:row>
      <xdr:rowOff>952499</xdr:rowOff>
    </xdr:to>
    <xdr:sp macro="" textlink="">
      <xdr:nvSpPr>
        <xdr:cNvPr id="2" name="テキスト ボックス 1"/>
        <xdr:cNvSpPr txBox="1"/>
      </xdr:nvSpPr>
      <xdr:spPr>
        <a:xfrm>
          <a:off x="153761" y="2061482"/>
          <a:ext cx="941614" cy="60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日付</a:t>
          </a:r>
        </a:p>
      </xdr:txBody>
    </xdr:sp>
    <xdr:clientData/>
  </xdr:twoCellAnchor>
  <xdr:twoCellAnchor>
    <xdr:from>
      <xdr:col>0</xdr:col>
      <xdr:colOff>931471</xdr:colOff>
      <xdr:row>2</xdr:row>
      <xdr:rowOff>171450</xdr:rowOff>
    </xdr:from>
    <xdr:to>
      <xdr:col>1</xdr:col>
      <xdr:colOff>817171</xdr:colOff>
      <xdr:row>2</xdr:row>
      <xdr:rowOff>755195</xdr:rowOff>
    </xdr:to>
    <xdr:sp macro="" textlink="">
      <xdr:nvSpPr>
        <xdr:cNvPr id="3" name="テキスト ボックス 2"/>
        <xdr:cNvSpPr txBox="1"/>
      </xdr:nvSpPr>
      <xdr:spPr>
        <a:xfrm>
          <a:off x="931471" y="933450"/>
          <a:ext cx="981075" cy="5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投票所</a:t>
          </a:r>
          <a:endParaRPr kumimoji="1" lang="en-US" altLang="ja-JP" sz="2000"/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153761</xdr:colOff>
      <xdr:row>3</xdr:row>
      <xdr:rowOff>346982</xdr:rowOff>
    </xdr:from>
    <xdr:to>
      <xdr:col>1</xdr:col>
      <xdr:colOff>0</xdr:colOff>
      <xdr:row>3</xdr:row>
      <xdr:rowOff>952499</xdr:rowOff>
    </xdr:to>
    <xdr:sp macro="" textlink="">
      <xdr:nvSpPr>
        <xdr:cNvPr id="2" name="テキスト ボックス 1"/>
        <xdr:cNvSpPr txBox="1"/>
      </xdr:nvSpPr>
      <xdr:spPr>
        <a:xfrm>
          <a:off x="153761" y="2061482"/>
          <a:ext cx="941614" cy="60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日付</a:t>
          </a:r>
        </a:p>
      </xdr:txBody>
    </xdr:sp>
    <xdr:clientData/>
  </xdr:twoCellAnchor>
  <xdr:twoCellAnchor>
    <xdr:from>
      <xdr:col>0</xdr:col>
      <xdr:colOff>899432</xdr:colOff>
      <xdr:row>2</xdr:row>
      <xdr:rowOff>123825</xdr:rowOff>
    </xdr:from>
    <xdr:to>
      <xdr:col>1</xdr:col>
      <xdr:colOff>785132</xdr:colOff>
      <xdr:row>2</xdr:row>
      <xdr:rowOff>707570</xdr:rowOff>
    </xdr:to>
    <xdr:sp macro="" textlink="">
      <xdr:nvSpPr>
        <xdr:cNvPr id="3" name="テキスト ボックス 2"/>
        <xdr:cNvSpPr txBox="1"/>
      </xdr:nvSpPr>
      <xdr:spPr>
        <a:xfrm>
          <a:off x="899432" y="885825"/>
          <a:ext cx="981075" cy="5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投票所</a:t>
          </a:r>
          <a:endParaRPr kumimoji="1" lang="en-US" altLang="ja-JP" sz="20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view="pageBreakPreview" topLeftCell="A10" zoomScale="50" zoomScaleNormal="100" zoomScaleSheetLayoutView="50" workbookViewId="0">
      <selection activeCell="L15" sqref="L15"/>
    </sheetView>
  </sheetViews>
  <sheetFormatPr defaultRowHeight="75" customHeight="1" x14ac:dyDescent="0.15"/>
  <cols>
    <col min="1" max="1" width="16.875" customWidth="1"/>
    <col min="2" max="2" width="12.5" bestFit="1" customWidth="1"/>
    <col min="3" max="4" width="13.75" customWidth="1"/>
    <col min="5" max="5" width="15" customWidth="1"/>
    <col min="6" max="6" width="13.75" customWidth="1"/>
    <col min="7" max="7" width="13.125" bestFit="1" customWidth="1"/>
    <col min="8" max="8" width="15" customWidth="1"/>
    <col min="9" max="10" width="13.75" customWidth="1"/>
    <col min="11" max="11" width="15" customWidth="1"/>
    <col min="12" max="13" width="13.75" customWidth="1"/>
    <col min="14" max="14" width="15.125" customWidth="1"/>
    <col min="15" max="17" width="15" customWidth="1"/>
    <col min="18" max="19" width="15.125" customWidth="1"/>
    <col min="20" max="20" width="15" customWidth="1"/>
    <col min="21" max="21" width="3.25" customWidth="1"/>
    <col min="22" max="22" width="27" customWidth="1"/>
    <col min="23" max="25" width="16.75" customWidth="1"/>
    <col min="26" max="26" width="17.5" customWidth="1"/>
  </cols>
  <sheetData>
    <row r="1" spans="1:26" ht="37.5" customHeight="1" x14ac:dyDescent="0.15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22.5" customHeight="1" thickBot="1" x14ac:dyDescent="0.2">
      <c r="A2" s="4"/>
      <c r="B2" s="4"/>
      <c r="C2" s="5"/>
      <c r="D2" s="6"/>
      <c r="E2" s="6"/>
      <c r="F2" s="4"/>
      <c r="G2" s="3"/>
      <c r="H2" s="3"/>
      <c r="I2" s="3"/>
      <c r="J2" s="3"/>
      <c r="K2" s="3"/>
      <c r="L2" s="3"/>
      <c r="M2" s="3"/>
      <c r="N2" s="1"/>
      <c r="O2" s="7"/>
      <c r="P2" s="7"/>
      <c r="Q2" s="7"/>
    </row>
    <row r="3" spans="1:26" ht="75" customHeight="1" thickBot="1" x14ac:dyDescent="0.2">
      <c r="A3" s="93"/>
      <c r="B3" s="94"/>
      <c r="C3" s="104" t="s">
        <v>6</v>
      </c>
      <c r="D3" s="105"/>
      <c r="E3" s="106"/>
      <c r="F3" s="101" t="s">
        <v>3</v>
      </c>
      <c r="G3" s="102"/>
      <c r="H3" s="103"/>
      <c r="I3" s="101" t="s">
        <v>4</v>
      </c>
      <c r="J3" s="102"/>
      <c r="K3" s="103"/>
      <c r="L3" s="101" t="s">
        <v>5</v>
      </c>
      <c r="M3" s="102"/>
      <c r="N3" s="103"/>
      <c r="O3" s="81" t="s">
        <v>2</v>
      </c>
      <c r="P3" s="81"/>
      <c r="Q3" s="82"/>
      <c r="R3" s="80" t="s">
        <v>7</v>
      </c>
      <c r="S3" s="81"/>
      <c r="T3" s="82"/>
      <c r="V3" s="7"/>
      <c r="W3" s="87" t="s">
        <v>28</v>
      </c>
      <c r="X3" s="88"/>
      <c r="Y3" s="88"/>
      <c r="Z3" s="9" t="s">
        <v>21</v>
      </c>
    </row>
    <row r="4" spans="1:26" ht="82.5" customHeight="1" thickBot="1" x14ac:dyDescent="0.2">
      <c r="A4" s="95"/>
      <c r="B4" s="96"/>
      <c r="C4" s="14" t="s">
        <v>0</v>
      </c>
      <c r="D4" s="15" t="s">
        <v>1</v>
      </c>
      <c r="E4" s="16" t="s">
        <v>2</v>
      </c>
      <c r="F4" s="17" t="s">
        <v>0</v>
      </c>
      <c r="G4" s="18" t="s">
        <v>1</v>
      </c>
      <c r="H4" s="16" t="s">
        <v>2</v>
      </c>
      <c r="I4" s="19" t="s">
        <v>0</v>
      </c>
      <c r="J4" s="18" t="s">
        <v>1</v>
      </c>
      <c r="K4" s="16" t="s">
        <v>2</v>
      </c>
      <c r="L4" s="19" t="s">
        <v>0</v>
      </c>
      <c r="M4" s="18" t="s">
        <v>1</v>
      </c>
      <c r="N4" s="20" t="s">
        <v>2</v>
      </c>
      <c r="O4" s="51" t="s">
        <v>0</v>
      </c>
      <c r="P4" s="50" t="s">
        <v>1</v>
      </c>
      <c r="Q4" s="21" t="s">
        <v>2</v>
      </c>
      <c r="R4" s="51" t="s">
        <v>0</v>
      </c>
      <c r="S4" s="50" t="s">
        <v>1</v>
      </c>
      <c r="T4" s="21" t="s">
        <v>7</v>
      </c>
      <c r="V4" s="8"/>
      <c r="W4" s="10" t="s">
        <v>0</v>
      </c>
      <c r="X4" s="11" t="s">
        <v>1</v>
      </c>
      <c r="Y4" s="12" t="s">
        <v>2</v>
      </c>
      <c r="Z4" s="13" t="s">
        <v>19</v>
      </c>
    </row>
    <row r="5" spans="1:26" ht="82.5" customHeight="1" x14ac:dyDescent="0.15">
      <c r="A5" s="49">
        <v>46050</v>
      </c>
      <c r="B5" s="23" t="s">
        <v>16</v>
      </c>
      <c r="C5" s="32">
        <v>79</v>
      </c>
      <c r="D5" s="33">
        <v>83</v>
      </c>
      <c r="E5" s="34">
        <f>IF(C5="","",C5+D5)</f>
        <v>162</v>
      </c>
      <c r="F5" s="35"/>
      <c r="G5" s="36"/>
      <c r="H5" s="37"/>
      <c r="I5" s="35"/>
      <c r="J5" s="36"/>
      <c r="K5" s="37"/>
      <c r="L5" s="35"/>
      <c r="M5" s="36"/>
      <c r="N5" s="37"/>
      <c r="O5" s="60">
        <f t="shared" ref="O5:O7" si="0">IF(C5="","",C5+F5+I5+L5)</f>
        <v>79</v>
      </c>
      <c r="P5" s="61">
        <f t="shared" ref="P5:P7" si="1">IF(D5="","",D5+G5+J5+M5)</f>
        <v>83</v>
      </c>
      <c r="Q5" s="62">
        <f t="shared" ref="Q5:Q7" si="2">IF(O5="","",O5+P5)</f>
        <v>162</v>
      </c>
      <c r="R5" s="60">
        <f>O5</f>
        <v>79</v>
      </c>
      <c r="S5" s="61">
        <f>P5</f>
        <v>83</v>
      </c>
      <c r="T5" s="62">
        <f>IF(E5="","",R5+S5)</f>
        <v>162</v>
      </c>
      <c r="V5" s="24" t="s">
        <v>25</v>
      </c>
      <c r="W5" s="26">
        <v>41</v>
      </c>
      <c r="X5" s="27">
        <v>52</v>
      </c>
      <c r="Y5" s="55">
        <f>W5+X5</f>
        <v>93</v>
      </c>
      <c r="Z5" s="31">
        <f>IF(C5="","",T5-Y5)</f>
        <v>69</v>
      </c>
    </row>
    <row r="6" spans="1:26" ht="82.5" customHeight="1" x14ac:dyDescent="0.15">
      <c r="A6" s="49">
        <v>46051</v>
      </c>
      <c r="B6" s="23" t="s">
        <v>17</v>
      </c>
      <c r="C6" s="32">
        <v>95</v>
      </c>
      <c r="D6" s="33">
        <v>106</v>
      </c>
      <c r="E6" s="34">
        <f>IF(C6="","",C6+D6)</f>
        <v>201</v>
      </c>
      <c r="F6" s="35"/>
      <c r="G6" s="36"/>
      <c r="H6" s="37"/>
      <c r="I6" s="35"/>
      <c r="J6" s="36"/>
      <c r="K6" s="37"/>
      <c r="L6" s="35"/>
      <c r="M6" s="36"/>
      <c r="N6" s="37"/>
      <c r="O6" s="63">
        <f t="shared" si="0"/>
        <v>95</v>
      </c>
      <c r="P6" s="64">
        <f t="shared" si="1"/>
        <v>106</v>
      </c>
      <c r="Q6" s="65">
        <f>IF(O6="","",O6+P6)</f>
        <v>201</v>
      </c>
      <c r="R6" s="63">
        <f>IF(C6="","",O5+O6)</f>
        <v>174</v>
      </c>
      <c r="S6" s="64">
        <f t="shared" ref="S6" si="3">IF(D6="","",P5+P6)</f>
        <v>189</v>
      </c>
      <c r="T6" s="65">
        <f t="shared" ref="T6:T7" si="4">IF(E6="","",R6+S6)</f>
        <v>363</v>
      </c>
      <c r="V6" s="24" t="s">
        <v>24</v>
      </c>
      <c r="W6" s="26">
        <v>130</v>
      </c>
      <c r="X6" s="27">
        <v>151</v>
      </c>
      <c r="Y6" s="55">
        <f>W6+X6</f>
        <v>281</v>
      </c>
      <c r="Z6" s="31">
        <f t="shared" ref="Z6:Z12" si="5">IF(C6="","",T6-Y6)</f>
        <v>82</v>
      </c>
    </row>
    <row r="7" spans="1:26" ht="82.5" customHeight="1" x14ac:dyDescent="0.15">
      <c r="A7" s="49">
        <v>46052</v>
      </c>
      <c r="B7" s="23" t="s">
        <v>18</v>
      </c>
      <c r="C7" s="32">
        <v>94</v>
      </c>
      <c r="D7" s="33">
        <v>104</v>
      </c>
      <c r="E7" s="34">
        <f>IF(C7="","",C7+D7)</f>
        <v>198</v>
      </c>
      <c r="F7" s="35"/>
      <c r="G7" s="36"/>
      <c r="H7" s="37"/>
      <c r="I7" s="35"/>
      <c r="J7" s="36"/>
      <c r="K7" s="37"/>
      <c r="L7" s="35"/>
      <c r="M7" s="36"/>
      <c r="N7" s="37"/>
      <c r="O7" s="63">
        <f t="shared" si="0"/>
        <v>94</v>
      </c>
      <c r="P7" s="64">
        <f t="shared" si="1"/>
        <v>104</v>
      </c>
      <c r="Q7" s="65">
        <f t="shared" si="2"/>
        <v>198</v>
      </c>
      <c r="R7" s="63">
        <f>IF(C7="","",O5+O6+O7)</f>
        <v>268</v>
      </c>
      <c r="S7" s="64">
        <f>IF(D7="","",P5+P6+P7)</f>
        <v>293</v>
      </c>
      <c r="T7" s="65">
        <f t="shared" si="4"/>
        <v>561</v>
      </c>
      <c r="V7" s="24" t="s">
        <v>23</v>
      </c>
      <c r="W7" s="26">
        <v>347</v>
      </c>
      <c r="X7" s="27">
        <v>330</v>
      </c>
      <c r="Y7" s="55">
        <f t="shared" ref="Y7:Y15" si="6">W7+X7</f>
        <v>677</v>
      </c>
      <c r="Z7" s="31">
        <f t="shared" si="5"/>
        <v>-116</v>
      </c>
    </row>
    <row r="8" spans="1:26" ht="82.5" customHeight="1" x14ac:dyDescent="0.15">
      <c r="A8" s="59">
        <v>46053</v>
      </c>
      <c r="B8" s="22" t="s">
        <v>27</v>
      </c>
      <c r="C8" s="32">
        <v>179</v>
      </c>
      <c r="D8" s="33">
        <v>178</v>
      </c>
      <c r="E8" s="34">
        <f>IF(C8="","",C8+D8)</f>
        <v>357</v>
      </c>
      <c r="F8" s="35"/>
      <c r="G8" s="36"/>
      <c r="H8" s="37"/>
      <c r="I8" s="35"/>
      <c r="J8" s="36"/>
      <c r="K8" s="37"/>
      <c r="L8" s="35"/>
      <c r="M8" s="36"/>
      <c r="N8" s="38"/>
      <c r="O8" s="52">
        <f>IF(C8="","",C8+F8+I8+L8)</f>
        <v>179</v>
      </c>
      <c r="P8" s="47">
        <f>IF(D8="","",D8+G8+J8+M8)</f>
        <v>178</v>
      </c>
      <c r="Q8" s="48">
        <f>IF(O8="","",O8+P8)</f>
        <v>357</v>
      </c>
      <c r="R8" s="52">
        <f>IF(C8="","",O5+O6+O7+O8)</f>
        <v>447</v>
      </c>
      <c r="S8" s="47">
        <f>IF(D8="","",P5+P6+P7+P8)</f>
        <v>471</v>
      </c>
      <c r="T8" s="48">
        <f>IF(E8="","",R8+S8)</f>
        <v>918</v>
      </c>
      <c r="V8" s="24" t="s">
        <v>15</v>
      </c>
      <c r="W8" s="26">
        <v>803</v>
      </c>
      <c r="X8" s="27">
        <v>727</v>
      </c>
      <c r="Y8" s="55">
        <f t="shared" si="6"/>
        <v>1530</v>
      </c>
      <c r="Z8" s="31">
        <f t="shared" si="5"/>
        <v>-612</v>
      </c>
    </row>
    <row r="9" spans="1:26" ht="82.5" customHeight="1" x14ac:dyDescent="0.15">
      <c r="A9" s="57">
        <v>46054</v>
      </c>
      <c r="B9" s="23" t="s">
        <v>22</v>
      </c>
      <c r="C9" s="32">
        <v>264</v>
      </c>
      <c r="D9" s="33">
        <v>261</v>
      </c>
      <c r="E9" s="34">
        <f>IF(C9="","",C9+D9)</f>
        <v>525</v>
      </c>
      <c r="F9" s="39">
        <v>351</v>
      </c>
      <c r="G9" s="40">
        <v>362</v>
      </c>
      <c r="H9" s="34">
        <f>IF(F9="","",F9+G9)</f>
        <v>713</v>
      </c>
      <c r="I9" s="41">
        <v>429</v>
      </c>
      <c r="J9" s="40">
        <v>426</v>
      </c>
      <c r="K9" s="34">
        <f>IF(I9="","",I9+J9)</f>
        <v>855</v>
      </c>
      <c r="L9" s="41">
        <v>535</v>
      </c>
      <c r="M9" s="40">
        <v>478</v>
      </c>
      <c r="N9" s="34">
        <f>IF(L9="","",L9+M9)</f>
        <v>1013</v>
      </c>
      <c r="O9" s="52">
        <f>IF(C9="","",C9+F9+I9+L9)</f>
        <v>1579</v>
      </c>
      <c r="P9" s="47">
        <f>IF(D9="","",D9+G9+J9+M9)</f>
        <v>1527</v>
      </c>
      <c r="Q9" s="34">
        <f>IF(O9="","",O9+P9)</f>
        <v>3106</v>
      </c>
      <c r="R9" s="52">
        <f>IF(C9="","",O5+O6+O7+O8+O9)</f>
        <v>2026</v>
      </c>
      <c r="S9" s="47">
        <f>IF(D9="","",P5+P6+P7+P8+P9)</f>
        <v>1998</v>
      </c>
      <c r="T9" s="48">
        <f>IF(E9="","",R9+S9)</f>
        <v>4024</v>
      </c>
      <c r="V9" s="24" t="s">
        <v>14</v>
      </c>
      <c r="W9" s="26">
        <v>3576</v>
      </c>
      <c r="X9" s="27">
        <v>3494</v>
      </c>
      <c r="Y9" s="55">
        <f t="shared" si="6"/>
        <v>7070</v>
      </c>
      <c r="Z9" s="31">
        <f t="shared" si="5"/>
        <v>-3046</v>
      </c>
    </row>
    <row r="10" spans="1:26" ht="82.5" customHeight="1" x14ac:dyDescent="0.15">
      <c r="A10" s="49">
        <v>46055</v>
      </c>
      <c r="B10" s="23" t="s">
        <v>26</v>
      </c>
      <c r="C10" s="42">
        <v>225</v>
      </c>
      <c r="D10" s="43">
        <v>223</v>
      </c>
      <c r="E10" s="34">
        <f t="shared" ref="E10:E15" si="7">IF(C10="","",C10+D10)</f>
        <v>448</v>
      </c>
      <c r="F10" s="44">
        <v>293</v>
      </c>
      <c r="G10" s="45">
        <v>328</v>
      </c>
      <c r="H10" s="34">
        <f t="shared" ref="H10:H15" si="8">IF(F10="","",F10+G10)</f>
        <v>621</v>
      </c>
      <c r="I10" s="46">
        <v>437</v>
      </c>
      <c r="J10" s="45">
        <v>446</v>
      </c>
      <c r="K10" s="34">
        <f t="shared" ref="K10:K15" si="9">IF(I10="","",I10+J10)</f>
        <v>883</v>
      </c>
      <c r="L10" s="46">
        <v>350</v>
      </c>
      <c r="M10" s="45">
        <v>372</v>
      </c>
      <c r="N10" s="34">
        <f t="shared" ref="N10:N15" si="10">IF(L10="","",L10+M10)</f>
        <v>722</v>
      </c>
      <c r="O10" s="52">
        <f t="shared" ref="O10:P15" si="11">IF(C10="","",C10+F10+I10+L10)</f>
        <v>1305</v>
      </c>
      <c r="P10" s="47">
        <f t="shared" si="11"/>
        <v>1369</v>
      </c>
      <c r="Q10" s="34">
        <f t="shared" ref="Q10:Q15" si="12">IF(O10="","",O10+P10)</f>
        <v>2674</v>
      </c>
      <c r="R10" s="52">
        <f>IF(C10="","",R9+O10)</f>
        <v>3331</v>
      </c>
      <c r="S10" s="47">
        <f>IF(D10="","",S9+P10)</f>
        <v>3367</v>
      </c>
      <c r="T10" s="48">
        <f t="shared" ref="T10:T15" si="13">IF(E10="","",R10+S10)</f>
        <v>6698</v>
      </c>
      <c r="V10" s="24" t="s">
        <v>13</v>
      </c>
      <c r="W10" s="26">
        <v>5348</v>
      </c>
      <c r="X10" s="28">
        <v>5702</v>
      </c>
      <c r="Y10" s="55">
        <f t="shared" si="6"/>
        <v>11050</v>
      </c>
      <c r="Z10" s="31">
        <f t="shared" si="5"/>
        <v>-4352</v>
      </c>
    </row>
    <row r="11" spans="1:26" ht="82.5" customHeight="1" x14ac:dyDescent="0.15">
      <c r="A11" s="49">
        <v>46056</v>
      </c>
      <c r="B11" s="23" t="s">
        <v>20</v>
      </c>
      <c r="C11" s="42">
        <v>446</v>
      </c>
      <c r="D11" s="43">
        <v>427</v>
      </c>
      <c r="E11" s="34">
        <f t="shared" si="7"/>
        <v>873</v>
      </c>
      <c r="F11" s="44">
        <v>492</v>
      </c>
      <c r="G11" s="45">
        <v>623</v>
      </c>
      <c r="H11" s="34">
        <f t="shared" si="8"/>
        <v>1115</v>
      </c>
      <c r="I11" s="46">
        <v>792</v>
      </c>
      <c r="J11" s="45">
        <v>886</v>
      </c>
      <c r="K11" s="34">
        <f t="shared" si="9"/>
        <v>1678</v>
      </c>
      <c r="L11" s="46">
        <v>642</v>
      </c>
      <c r="M11" s="45">
        <v>763</v>
      </c>
      <c r="N11" s="34">
        <f t="shared" si="10"/>
        <v>1405</v>
      </c>
      <c r="O11" s="52">
        <f t="shared" si="11"/>
        <v>2372</v>
      </c>
      <c r="P11" s="47">
        <f t="shared" si="11"/>
        <v>2699</v>
      </c>
      <c r="Q11" s="34">
        <f t="shared" si="12"/>
        <v>5071</v>
      </c>
      <c r="R11" s="52">
        <f t="shared" ref="R11:R14" si="14">IF(C11="","",R10+O11)</f>
        <v>5703</v>
      </c>
      <c r="S11" s="47">
        <f>IF(D11="","",S10+P11)</f>
        <v>6066</v>
      </c>
      <c r="T11" s="48">
        <f t="shared" si="13"/>
        <v>11769</v>
      </c>
      <c r="V11" s="24" t="s">
        <v>12</v>
      </c>
      <c r="W11" s="26">
        <v>7213</v>
      </c>
      <c r="X11" s="28">
        <v>8056</v>
      </c>
      <c r="Y11" s="55">
        <f t="shared" si="6"/>
        <v>15269</v>
      </c>
      <c r="Z11" s="31">
        <f t="shared" si="5"/>
        <v>-3500</v>
      </c>
    </row>
    <row r="12" spans="1:26" ht="82.5" customHeight="1" x14ac:dyDescent="0.15">
      <c r="A12" s="49">
        <v>46057</v>
      </c>
      <c r="B12" s="23" t="s">
        <v>16</v>
      </c>
      <c r="C12" s="42">
        <v>634</v>
      </c>
      <c r="D12" s="43">
        <v>550</v>
      </c>
      <c r="E12" s="34">
        <f t="shared" si="7"/>
        <v>1184</v>
      </c>
      <c r="F12" s="44">
        <v>781</v>
      </c>
      <c r="G12" s="45">
        <v>1095</v>
      </c>
      <c r="H12" s="34">
        <f t="shared" si="8"/>
        <v>1876</v>
      </c>
      <c r="I12" s="46">
        <v>985</v>
      </c>
      <c r="J12" s="45">
        <v>1211</v>
      </c>
      <c r="K12" s="34">
        <f t="shared" si="9"/>
        <v>2196</v>
      </c>
      <c r="L12" s="46">
        <v>928</v>
      </c>
      <c r="M12" s="45">
        <v>1097</v>
      </c>
      <c r="N12" s="34">
        <f t="shared" si="10"/>
        <v>2025</v>
      </c>
      <c r="O12" s="52">
        <f t="shared" si="11"/>
        <v>3328</v>
      </c>
      <c r="P12" s="47">
        <f t="shared" si="11"/>
        <v>3953</v>
      </c>
      <c r="Q12" s="34">
        <f t="shared" si="12"/>
        <v>7281</v>
      </c>
      <c r="R12" s="52">
        <f t="shared" si="14"/>
        <v>9031</v>
      </c>
      <c r="S12" s="47">
        <f t="shared" ref="S12:S15" si="15">IF(D12="","",S11+P12)</f>
        <v>10019</v>
      </c>
      <c r="T12" s="48">
        <f t="shared" si="13"/>
        <v>19050</v>
      </c>
      <c r="V12" s="24" t="s">
        <v>11</v>
      </c>
      <c r="W12" s="26">
        <v>9055</v>
      </c>
      <c r="X12" s="28">
        <v>10446</v>
      </c>
      <c r="Y12" s="55">
        <f t="shared" si="6"/>
        <v>19501</v>
      </c>
      <c r="Z12" s="31">
        <f t="shared" si="5"/>
        <v>-451</v>
      </c>
    </row>
    <row r="13" spans="1:26" ht="82.5" customHeight="1" x14ac:dyDescent="0.15">
      <c r="A13" s="49">
        <v>46058</v>
      </c>
      <c r="B13" s="23" t="s">
        <v>17</v>
      </c>
      <c r="C13" s="42">
        <v>632</v>
      </c>
      <c r="D13" s="43">
        <v>689</v>
      </c>
      <c r="E13" s="34">
        <f t="shared" si="7"/>
        <v>1321</v>
      </c>
      <c r="F13" s="44">
        <v>753</v>
      </c>
      <c r="G13" s="45">
        <v>1237</v>
      </c>
      <c r="H13" s="34">
        <f t="shared" si="8"/>
        <v>1990</v>
      </c>
      <c r="I13" s="46">
        <v>979</v>
      </c>
      <c r="J13" s="45">
        <v>1403</v>
      </c>
      <c r="K13" s="34">
        <f t="shared" si="9"/>
        <v>2382</v>
      </c>
      <c r="L13" s="46">
        <v>1027</v>
      </c>
      <c r="M13" s="45">
        <v>1344</v>
      </c>
      <c r="N13" s="34">
        <f t="shared" si="10"/>
        <v>2371</v>
      </c>
      <c r="O13" s="52">
        <f t="shared" si="11"/>
        <v>3391</v>
      </c>
      <c r="P13" s="47">
        <f t="shared" si="11"/>
        <v>4673</v>
      </c>
      <c r="Q13" s="34">
        <f t="shared" si="12"/>
        <v>8064</v>
      </c>
      <c r="R13" s="52">
        <f t="shared" si="14"/>
        <v>12422</v>
      </c>
      <c r="S13" s="47">
        <f t="shared" si="15"/>
        <v>14692</v>
      </c>
      <c r="T13" s="48">
        <f t="shared" si="13"/>
        <v>27114</v>
      </c>
      <c r="V13" s="24" t="s">
        <v>10</v>
      </c>
      <c r="W13" s="26">
        <v>11031</v>
      </c>
      <c r="X13" s="28">
        <v>13132</v>
      </c>
      <c r="Y13" s="55">
        <f t="shared" si="6"/>
        <v>24163</v>
      </c>
      <c r="Z13" s="31">
        <f t="shared" ref="Z13:Z15" si="16">IF(C13="","",T13-Y13)</f>
        <v>2951</v>
      </c>
    </row>
    <row r="14" spans="1:26" ht="82.5" customHeight="1" x14ac:dyDescent="0.15">
      <c r="A14" s="49">
        <v>46059</v>
      </c>
      <c r="B14" s="23" t="s">
        <v>18</v>
      </c>
      <c r="C14" s="42">
        <v>738</v>
      </c>
      <c r="D14" s="43">
        <v>794</v>
      </c>
      <c r="E14" s="34">
        <f t="shared" si="7"/>
        <v>1532</v>
      </c>
      <c r="F14" s="44">
        <v>852</v>
      </c>
      <c r="G14" s="45">
        <v>1419</v>
      </c>
      <c r="H14" s="34">
        <f t="shared" si="8"/>
        <v>2271</v>
      </c>
      <c r="I14" s="46">
        <v>1107</v>
      </c>
      <c r="J14" s="45">
        <v>1767</v>
      </c>
      <c r="K14" s="34">
        <f t="shared" si="9"/>
        <v>2874</v>
      </c>
      <c r="L14" s="46">
        <v>1114</v>
      </c>
      <c r="M14" s="45">
        <v>1630</v>
      </c>
      <c r="N14" s="34">
        <f t="shared" si="10"/>
        <v>2744</v>
      </c>
      <c r="O14" s="52">
        <f t="shared" si="11"/>
        <v>3811</v>
      </c>
      <c r="P14" s="47">
        <f t="shared" si="11"/>
        <v>5610</v>
      </c>
      <c r="Q14" s="34">
        <f t="shared" si="12"/>
        <v>9421</v>
      </c>
      <c r="R14" s="52">
        <f t="shared" si="14"/>
        <v>16233</v>
      </c>
      <c r="S14" s="47">
        <f t="shared" si="15"/>
        <v>20302</v>
      </c>
      <c r="T14" s="48">
        <f t="shared" si="13"/>
        <v>36535</v>
      </c>
      <c r="V14" s="24" t="s">
        <v>9</v>
      </c>
      <c r="W14" s="26">
        <v>13224</v>
      </c>
      <c r="X14" s="28">
        <v>16275</v>
      </c>
      <c r="Y14" s="55">
        <f t="shared" si="6"/>
        <v>29499</v>
      </c>
      <c r="Z14" s="31">
        <f t="shared" si="16"/>
        <v>7036</v>
      </c>
    </row>
    <row r="15" spans="1:26" ht="82.5" customHeight="1" thickBot="1" x14ac:dyDescent="0.2">
      <c r="A15" s="58">
        <v>46060</v>
      </c>
      <c r="B15" s="23" t="s">
        <v>27</v>
      </c>
      <c r="C15" s="42">
        <v>1312</v>
      </c>
      <c r="D15" s="43">
        <v>1132</v>
      </c>
      <c r="E15" s="34">
        <f t="shared" si="7"/>
        <v>2444</v>
      </c>
      <c r="F15" s="44">
        <v>1151</v>
      </c>
      <c r="G15" s="45">
        <v>1373</v>
      </c>
      <c r="H15" s="34">
        <f t="shared" si="8"/>
        <v>2524</v>
      </c>
      <c r="I15" s="46">
        <v>1561</v>
      </c>
      <c r="J15" s="45">
        <v>1756</v>
      </c>
      <c r="K15" s="34">
        <f t="shared" si="9"/>
        <v>3317</v>
      </c>
      <c r="L15" s="46">
        <v>1505</v>
      </c>
      <c r="M15" s="45">
        <v>1589</v>
      </c>
      <c r="N15" s="34">
        <f t="shared" si="10"/>
        <v>3094</v>
      </c>
      <c r="O15" s="54">
        <f t="shared" si="11"/>
        <v>5529</v>
      </c>
      <c r="P15" s="47">
        <f t="shared" si="11"/>
        <v>5850</v>
      </c>
      <c r="Q15" s="34">
        <f t="shared" si="12"/>
        <v>11379</v>
      </c>
      <c r="R15" s="52">
        <f>IF(C15="","",R14+O15)</f>
        <v>21762</v>
      </c>
      <c r="S15" s="47">
        <f t="shared" si="15"/>
        <v>26152</v>
      </c>
      <c r="T15" s="48">
        <f t="shared" si="13"/>
        <v>47914</v>
      </c>
      <c r="V15" s="25" t="s">
        <v>8</v>
      </c>
      <c r="W15" s="29">
        <v>17325</v>
      </c>
      <c r="X15" s="30">
        <v>20903</v>
      </c>
      <c r="Y15" s="56">
        <f t="shared" si="6"/>
        <v>38228</v>
      </c>
      <c r="Z15" s="53">
        <f t="shared" si="16"/>
        <v>9686</v>
      </c>
    </row>
    <row r="16" spans="1:26" ht="75" customHeight="1" x14ac:dyDescent="0.15">
      <c r="A16" s="97" t="s">
        <v>7</v>
      </c>
      <c r="B16" s="98"/>
      <c r="C16" s="107">
        <f>SUM(C5:C15)</f>
        <v>4698</v>
      </c>
      <c r="D16" s="109">
        <f>SUM(D5:D15)</f>
        <v>4547</v>
      </c>
      <c r="E16" s="89">
        <f>C16+D16</f>
        <v>9245</v>
      </c>
      <c r="F16" s="91">
        <f>IF(F9="","",F9+F10+F11+F12+F13+F14+F15)</f>
        <v>4673</v>
      </c>
      <c r="G16" s="91">
        <f>IF(G9="","",G9+G10+G11+G12+G13+G14+G15)</f>
        <v>6437</v>
      </c>
      <c r="H16" s="89">
        <f>SUM(F16:G17)</f>
        <v>11110</v>
      </c>
      <c r="I16" s="91">
        <f>IF(I9="","",I9+I10+I11+I12+I13+I14+I15)</f>
        <v>6290</v>
      </c>
      <c r="J16" s="91">
        <f>IF(J9="","",J9+J10+J11+J12+J13+J14+J15)</f>
        <v>7895</v>
      </c>
      <c r="K16" s="89">
        <f>SUM(I16:J17)</f>
        <v>14185</v>
      </c>
      <c r="L16" s="91">
        <f>IF(L9="","",L9+L10+L11+L12+L13+L14+L15)</f>
        <v>6101</v>
      </c>
      <c r="M16" s="91">
        <f>IF(M9="","",M9+M10+M11+M12+M13+M14+M15)</f>
        <v>7273</v>
      </c>
      <c r="N16" s="89">
        <f>SUM(L16:M17)</f>
        <v>13374</v>
      </c>
      <c r="O16" s="83"/>
      <c r="P16" s="83"/>
      <c r="Q16" s="85"/>
      <c r="R16" s="83"/>
      <c r="S16" s="83"/>
      <c r="T16" s="85"/>
    </row>
    <row r="17" spans="1:22" ht="82.5" customHeight="1" thickBot="1" x14ac:dyDescent="0.2">
      <c r="A17" s="99"/>
      <c r="B17" s="100"/>
      <c r="C17" s="108"/>
      <c r="D17" s="110"/>
      <c r="E17" s="90"/>
      <c r="F17" s="92"/>
      <c r="G17" s="92"/>
      <c r="H17" s="90"/>
      <c r="I17" s="92"/>
      <c r="J17" s="92"/>
      <c r="K17" s="90"/>
      <c r="L17" s="92"/>
      <c r="M17" s="92"/>
      <c r="N17" s="90"/>
      <c r="O17" s="84"/>
      <c r="P17" s="84"/>
      <c r="Q17" s="86"/>
      <c r="R17" s="84"/>
      <c r="S17" s="84"/>
      <c r="T17" s="86"/>
      <c r="V17" s="66" t="s">
        <v>30</v>
      </c>
    </row>
    <row r="18" spans="1:22" ht="75" customHeight="1" x14ac:dyDescent="0.15">
      <c r="A18" s="111" t="s">
        <v>29</v>
      </c>
      <c r="B18" s="112"/>
      <c r="C18" s="107">
        <v>3538</v>
      </c>
      <c r="D18" s="109">
        <v>3321</v>
      </c>
      <c r="E18" s="115">
        <f>C18+D18</f>
        <v>6859</v>
      </c>
      <c r="F18" s="117">
        <v>3481</v>
      </c>
      <c r="G18" s="119">
        <v>4966</v>
      </c>
      <c r="H18" s="115">
        <f>F18+G18</f>
        <v>8447</v>
      </c>
      <c r="I18" s="117">
        <v>5691</v>
      </c>
      <c r="J18" s="119">
        <v>7070</v>
      </c>
      <c r="K18" s="115">
        <f>I18+J18</f>
        <v>12761</v>
      </c>
      <c r="L18" s="117">
        <v>4615</v>
      </c>
      <c r="M18" s="119">
        <v>5546</v>
      </c>
      <c r="N18" s="115">
        <f>L18+M18</f>
        <v>10161</v>
      </c>
    </row>
    <row r="19" spans="1:22" ht="82.5" customHeight="1" thickBot="1" x14ac:dyDescent="0.2">
      <c r="A19" s="113"/>
      <c r="B19" s="114"/>
      <c r="C19" s="108"/>
      <c r="D19" s="110"/>
      <c r="E19" s="116"/>
      <c r="F19" s="118"/>
      <c r="G19" s="120"/>
      <c r="H19" s="116"/>
      <c r="I19" s="118"/>
      <c r="J19" s="120"/>
      <c r="K19" s="116"/>
      <c r="L19" s="118"/>
      <c r="M19" s="120"/>
      <c r="N19" s="116"/>
    </row>
    <row r="20" spans="1:22" ht="75" customHeight="1" x14ac:dyDescent="0.15">
      <c r="G20" s="2"/>
      <c r="I20" s="2"/>
    </row>
  </sheetData>
  <mergeCells count="41">
    <mergeCell ref="L18:L19"/>
    <mergeCell ref="M18:M19"/>
    <mergeCell ref="N18:N19"/>
    <mergeCell ref="G18:G19"/>
    <mergeCell ref="H18:H19"/>
    <mergeCell ref="I18:I19"/>
    <mergeCell ref="J18:J19"/>
    <mergeCell ref="K18:K19"/>
    <mergeCell ref="A18:B19"/>
    <mergeCell ref="C18:C19"/>
    <mergeCell ref="D18:D19"/>
    <mergeCell ref="E18:E19"/>
    <mergeCell ref="F18:F19"/>
    <mergeCell ref="O3:Q3"/>
    <mergeCell ref="C16:C17"/>
    <mergeCell ref="D16:D17"/>
    <mergeCell ref="E16:E17"/>
    <mergeCell ref="O16:O17"/>
    <mergeCell ref="N16:N17"/>
    <mergeCell ref="P16:P17"/>
    <mergeCell ref="F16:F17"/>
    <mergeCell ref="G16:G17"/>
    <mergeCell ref="H16:H17"/>
    <mergeCell ref="I16:I17"/>
    <mergeCell ref="J16:J17"/>
    <mergeCell ref="A1:Z1"/>
    <mergeCell ref="R3:T3"/>
    <mergeCell ref="R16:R17"/>
    <mergeCell ref="S16:S17"/>
    <mergeCell ref="T16:T17"/>
    <mergeCell ref="W3:Y3"/>
    <mergeCell ref="Q16:Q17"/>
    <mergeCell ref="K16:K17"/>
    <mergeCell ref="L16:L17"/>
    <mergeCell ref="M16:M17"/>
    <mergeCell ref="A3:B4"/>
    <mergeCell ref="A16:B17"/>
    <mergeCell ref="F3:H3"/>
    <mergeCell ref="I3:K3"/>
    <mergeCell ref="L3:N3"/>
    <mergeCell ref="C3:E3"/>
  </mergeCells>
  <phoneticPr fontId="2"/>
  <pageMargins left="0.70866141732283472" right="0.31496062992125984" top="0.39370078740157483" bottom="0.15748031496062992" header="0.31496062992125984" footer="0.31496062992125984"/>
  <pageSetup paperSize="9" scale="36" fitToHeight="0" orientation="landscape" r:id="rId1"/>
  <rowBreaks count="1" manualBreakCount="1">
    <brk id="20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A10" zoomScale="50" zoomScaleNormal="100" zoomScaleSheetLayoutView="50" workbookViewId="0">
      <selection activeCell="F15" sqref="F15"/>
    </sheetView>
  </sheetViews>
  <sheetFormatPr defaultRowHeight="75" customHeight="1" x14ac:dyDescent="0.15"/>
  <cols>
    <col min="1" max="1" width="16.875" customWidth="1"/>
    <col min="2" max="2" width="14" bestFit="1" customWidth="1"/>
    <col min="3" max="4" width="13.75" customWidth="1"/>
    <col min="5" max="5" width="15" customWidth="1"/>
    <col min="6" max="6" width="13.75" customWidth="1"/>
    <col min="7" max="7" width="13.125" bestFit="1" customWidth="1"/>
    <col min="8" max="8" width="15" customWidth="1"/>
    <col min="9" max="10" width="13.75" customWidth="1"/>
    <col min="11" max="11" width="15" customWidth="1"/>
    <col min="12" max="13" width="13.75" customWidth="1"/>
    <col min="14" max="14" width="15.125" customWidth="1"/>
    <col min="15" max="17" width="15" customWidth="1"/>
    <col min="18" max="19" width="15.125" customWidth="1"/>
    <col min="20" max="20" width="15" customWidth="1"/>
    <col min="21" max="21" width="3.25" customWidth="1"/>
    <col min="22" max="22" width="26.25" customWidth="1"/>
    <col min="23" max="23" width="16.375" customWidth="1"/>
    <col min="24" max="25" width="16.875" customWidth="1"/>
    <col min="26" max="26" width="17.5" customWidth="1"/>
  </cols>
  <sheetData>
    <row r="1" spans="1:26" ht="37.5" customHeight="1" x14ac:dyDescent="0.15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22.5" customHeight="1" thickBot="1" x14ac:dyDescent="0.2">
      <c r="A2" s="4"/>
      <c r="B2" s="4"/>
      <c r="C2" s="5"/>
      <c r="D2" s="6"/>
      <c r="E2" s="6"/>
      <c r="F2" s="4"/>
      <c r="G2" s="3"/>
      <c r="H2" s="3"/>
      <c r="I2" s="3"/>
      <c r="J2" s="3"/>
      <c r="K2" s="3"/>
      <c r="L2" s="3"/>
      <c r="M2" s="3"/>
      <c r="N2" s="1"/>
      <c r="O2" s="7"/>
      <c r="P2" s="7"/>
      <c r="Q2" s="7"/>
    </row>
    <row r="3" spans="1:26" ht="75" customHeight="1" thickBot="1" x14ac:dyDescent="0.2">
      <c r="A3" s="93"/>
      <c r="B3" s="94"/>
      <c r="C3" s="104" t="s">
        <v>6</v>
      </c>
      <c r="D3" s="105"/>
      <c r="E3" s="106"/>
      <c r="F3" s="101" t="s">
        <v>3</v>
      </c>
      <c r="G3" s="102"/>
      <c r="H3" s="103"/>
      <c r="I3" s="101" t="s">
        <v>4</v>
      </c>
      <c r="J3" s="102"/>
      <c r="K3" s="103"/>
      <c r="L3" s="101" t="s">
        <v>5</v>
      </c>
      <c r="M3" s="102"/>
      <c r="N3" s="103"/>
      <c r="O3" s="81" t="s">
        <v>2</v>
      </c>
      <c r="P3" s="81"/>
      <c r="Q3" s="82"/>
      <c r="R3" s="80" t="s">
        <v>7</v>
      </c>
      <c r="S3" s="81"/>
      <c r="T3" s="82"/>
      <c r="V3" s="7"/>
      <c r="W3" s="87" t="s">
        <v>28</v>
      </c>
      <c r="X3" s="88"/>
      <c r="Y3" s="88"/>
      <c r="Z3" s="9" t="s">
        <v>21</v>
      </c>
    </row>
    <row r="4" spans="1:26" ht="82.5" customHeight="1" thickBot="1" x14ac:dyDescent="0.2">
      <c r="A4" s="95"/>
      <c r="B4" s="96"/>
      <c r="C4" s="14" t="s">
        <v>0</v>
      </c>
      <c r="D4" s="15" t="s">
        <v>1</v>
      </c>
      <c r="E4" s="16" t="s">
        <v>2</v>
      </c>
      <c r="F4" s="17" t="s">
        <v>0</v>
      </c>
      <c r="G4" s="18" t="s">
        <v>1</v>
      </c>
      <c r="H4" s="16" t="s">
        <v>2</v>
      </c>
      <c r="I4" s="19" t="s">
        <v>0</v>
      </c>
      <c r="J4" s="18" t="s">
        <v>1</v>
      </c>
      <c r="K4" s="16" t="s">
        <v>2</v>
      </c>
      <c r="L4" s="19" t="s">
        <v>0</v>
      </c>
      <c r="M4" s="18" t="s">
        <v>1</v>
      </c>
      <c r="N4" s="20" t="s">
        <v>2</v>
      </c>
      <c r="O4" s="51" t="s">
        <v>0</v>
      </c>
      <c r="P4" s="50" t="s">
        <v>1</v>
      </c>
      <c r="Q4" s="21" t="s">
        <v>2</v>
      </c>
      <c r="R4" s="51" t="s">
        <v>0</v>
      </c>
      <c r="S4" s="50" t="s">
        <v>1</v>
      </c>
      <c r="T4" s="21" t="s">
        <v>7</v>
      </c>
      <c r="V4" s="8"/>
      <c r="W4" s="10" t="s">
        <v>0</v>
      </c>
      <c r="X4" s="11" t="s">
        <v>1</v>
      </c>
      <c r="Y4" s="12" t="s">
        <v>2</v>
      </c>
      <c r="Z4" s="13" t="s">
        <v>19</v>
      </c>
    </row>
    <row r="5" spans="1:26" ht="82.5" customHeight="1" x14ac:dyDescent="0.15">
      <c r="A5" s="49">
        <v>46050</v>
      </c>
      <c r="B5" s="23" t="s">
        <v>16</v>
      </c>
      <c r="C5" s="32">
        <v>78</v>
      </c>
      <c r="D5" s="33">
        <v>83</v>
      </c>
      <c r="E5" s="34">
        <f>IF(C5="","",C5+D5)</f>
        <v>161</v>
      </c>
      <c r="F5" s="35"/>
      <c r="G5" s="36"/>
      <c r="H5" s="37"/>
      <c r="I5" s="35"/>
      <c r="J5" s="36"/>
      <c r="K5" s="37"/>
      <c r="L5" s="35"/>
      <c r="M5" s="36"/>
      <c r="N5" s="37"/>
      <c r="O5" s="60">
        <f t="shared" ref="O5:P7" si="0">IF(C5="","",C5+F5+I5+L5)</f>
        <v>78</v>
      </c>
      <c r="P5" s="61">
        <f t="shared" si="0"/>
        <v>83</v>
      </c>
      <c r="Q5" s="62">
        <f t="shared" ref="Q5:Q7" si="1">IF(O5="","",O5+P5)</f>
        <v>161</v>
      </c>
      <c r="R5" s="60">
        <f>O5</f>
        <v>78</v>
      </c>
      <c r="S5" s="61">
        <f>P5</f>
        <v>83</v>
      </c>
      <c r="T5" s="62">
        <f>IF(E5="","",R5+S5)</f>
        <v>161</v>
      </c>
      <c r="V5" s="24" t="s">
        <v>25</v>
      </c>
      <c r="W5" s="26">
        <v>41</v>
      </c>
      <c r="X5" s="27">
        <v>52</v>
      </c>
      <c r="Y5" s="55">
        <f>W5+X5</f>
        <v>93</v>
      </c>
      <c r="Z5" s="31">
        <f t="shared" ref="Z5:Z15" si="2">IF(C5="","",T5-Y5)</f>
        <v>68</v>
      </c>
    </row>
    <row r="6" spans="1:26" ht="82.5" customHeight="1" x14ac:dyDescent="0.15">
      <c r="A6" s="49">
        <v>46051</v>
      </c>
      <c r="B6" s="23" t="s">
        <v>17</v>
      </c>
      <c r="C6" s="32">
        <v>96</v>
      </c>
      <c r="D6" s="33">
        <v>106</v>
      </c>
      <c r="E6" s="34">
        <f>IF(C6="","",C6+D6)</f>
        <v>202</v>
      </c>
      <c r="F6" s="35"/>
      <c r="G6" s="36"/>
      <c r="H6" s="37"/>
      <c r="I6" s="35"/>
      <c r="J6" s="36"/>
      <c r="K6" s="37"/>
      <c r="L6" s="35"/>
      <c r="M6" s="36"/>
      <c r="N6" s="37"/>
      <c r="O6" s="63">
        <f t="shared" si="0"/>
        <v>96</v>
      </c>
      <c r="P6" s="64">
        <f t="shared" si="0"/>
        <v>106</v>
      </c>
      <c r="Q6" s="65">
        <f t="shared" si="1"/>
        <v>202</v>
      </c>
      <c r="R6" s="63">
        <f t="shared" ref="R6:S6" si="3">IF(C6="","",O5+O6)</f>
        <v>174</v>
      </c>
      <c r="S6" s="64">
        <f t="shared" si="3"/>
        <v>189</v>
      </c>
      <c r="T6" s="65">
        <f t="shared" ref="T6:T7" si="4">IF(E6="","",R6+S6)</f>
        <v>363</v>
      </c>
      <c r="V6" s="24" t="s">
        <v>24</v>
      </c>
      <c r="W6" s="26">
        <v>130</v>
      </c>
      <c r="X6" s="27">
        <v>151</v>
      </c>
      <c r="Y6" s="55">
        <f>W6+X6</f>
        <v>281</v>
      </c>
      <c r="Z6" s="31">
        <f t="shared" si="2"/>
        <v>82</v>
      </c>
    </row>
    <row r="7" spans="1:26" ht="82.5" customHeight="1" x14ac:dyDescent="0.15">
      <c r="A7" s="49">
        <v>46052</v>
      </c>
      <c r="B7" s="23" t="s">
        <v>18</v>
      </c>
      <c r="C7" s="32">
        <v>94</v>
      </c>
      <c r="D7" s="33">
        <v>104</v>
      </c>
      <c r="E7" s="34">
        <f>IF(C7="","",C7+D7)</f>
        <v>198</v>
      </c>
      <c r="F7" s="35"/>
      <c r="G7" s="36"/>
      <c r="H7" s="37"/>
      <c r="I7" s="35"/>
      <c r="J7" s="36"/>
      <c r="K7" s="37"/>
      <c r="L7" s="35"/>
      <c r="M7" s="36"/>
      <c r="N7" s="37"/>
      <c r="O7" s="63">
        <f t="shared" si="0"/>
        <v>94</v>
      </c>
      <c r="P7" s="64">
        <f t="shared" si="0"/>
        <v>104</v>
      </c>
      <c r="Q7" s="65">
        <f t="shared" si="1"/>
        <v>198</v>
      </c>
      <c r="R7" s="63">
        <f>IF(C7="","",O5+O6+O7)</f>
        <v>268</v>
      </c>
      <c r="S7" s="64">
        <f>IF(D7="","",P5+P6+P7)</f>
        <v>293</v>
      </c>
      <c r="T7" s="65">
        <f t="shared" si="4"/>
        <v>561</v>
      </c>
      <c r="V7" s="24" t="s">
        <v>23</v>
      </c>
      <c r="W7" s="26">
        <v>346</v>
      </c>
      <c r="X7" s="27">
        <v>330</v>
      </c>
      <c r="Y7" s="55">
        <f t="shared" ref="Y7:Y15" si="5">W7+X7</f>
        <v>676</v>
      </c>
      <c r="Z7" s="31">
        <f t="shared" si="2"/>
        <v>-115</v>
      </c>
    </row>
    <row r="8" spans="1:26" ht="82.5" customHeight="1" x14ac:dyDescent="0.15">
      <c r="A8" s="59">
        <v>46053</v>
      </c>
      <c r="B8" s="22" t="s">
        <v>27</v>
      </c>
      <c r="C8" s="32">
        <v>179</v>
      </c>
      <c r="D8" s="33">
        <v>178</v>
      </c>
      <c r="E8" s="34">
        <f>IF(C8="","",C8+D8)</f>
        <v>357</v>
      </c>
      <c r="F8" s="35"/>
      <c r="G8" s="36"/>
      <c r="H8" s="37"/>
      <c r="I8" s="35"/>
      <c r="J8" s="36"/>
      <c r="K8" s="37"/>
      <c r="L8" s="35"/>
      <c r="M8" s="36"/>
      <c r="N8" s="38"/>
      <c r="O8" s="52">
        <f>IF(C8="","",C8+F8+I8+L8)</f>
        <v>179</v>
      </c>
      <c r="P8" s="47">
        <f>IF(D8="","",D8+G8+J8+M8)</f>
        <v>178</v>
      </c>
      <c r="Q8" s="48">
        <f>IF(O8="","",O8+P8)</f>
        <v>357</v>
      </c>
      <c r="R8" s="52">
        <f>IF(C8="","",O5+O6+O7+O8)</f>
        <v>447</v>
      </c>
      <c r="S8" s="47">
        <f>IF(D8="","",P5+P6+P7+P8)</f>
        <v>471</v>
      </c>
      <c r="T8" s="48">
        <f>IF(E8="","",R8+S8)</f>
        <v>918</v>
      </c>
      <c r="V8" s="24" t="s">
        <v>15</v>
      </c>
      <c r="W8" s="26">
        <v>802</v>
      </c>
      <c r="X8" s="27">
        <v>727</v>
      </c>
      <c r="Y8" s="55">
        <f t="shared" si="5"/>
        <v>1529</v>
      </c>
      <c r="Z8" s="31">
        <f t="shared" si="2"/>
        <v>-611</v>
      </c>
    </row>
    <row r="9" spans="1:26" ht="82.5" customHeight="1" x14ac:dyDescent="0.15">
      <c r="A9" s="57">
        <v>46054</v>
      </c>
      <c r="B9" s="23" t="s">
        <v>22</v>
      </c>
      <c r="C9" s="32">
        <v>264</v>
      </c>
      <c r="D9" s="33">
        <v>261</v>
      </c>
      <c r="E9" s="34">
        <f>IF(C9="","",C9+D9)</f>
        <v>525</v>
      </c>
      <c r="F9" s="39">
        <v>351</v>
      </c>
      <c r="G9" s="40">
        <v>362</v>
      </c>
      <c r="H9" s="34">
        <f>IF(F9="","",F9+G9)</f>
        <v>713</v>
      </c>
      <c r="I9" s="41">
        <v>429</v>
      </c>
      <c r="J9" s="40">
        <v>426</v>
      </c>
      <c r="K9" s="34">
        <f>IF(I9="","",I9+J9)</f>
        <v>855</v>
      </c>
      <c r="L9" s="41">
        <v>535</v>
      </c>
      <c r="M9" s="40">
        <v>478</v>
      </c>
      <c r="N9" s="34">
        <f>IF(L9="","",L9+M9)</f>
        <v>1013</v>
      </c>
      <c r="O9" s="52">
        <f>IF(C9="","",C9+F9+I9+L9)</f>
        <v>1579</v>
      </c>
      <c r="P9" s="47">
        <f>IF(D9="","",D9+G9+J9+M9)</f>
        <v>1527</v>
      </c>
      <c r="Q9" s="34">
        <f>IF(O9="","",O9+P9)</f>
        <v>3106</v>
      </c>
      <c r="R9" s="52">
        <f>IF(C9="","",O5+O6+O7+O8+O9)</f>
        <v>2026</v>
      </c>
      <c r="S9" s="47">
        <f>IF(D9="","",P5+P6+P7+P8+P9)</f>
        <v>1998</v>
      </c>
      <c r="T9" s="48">
        <f>IF(E9="","",R9+S9)</f>
        <v>4024</v>
      </c>
      <c r="V9" s="24" t="s">
        <v>14</v>
      </c>
      <c r="W9" s="26">
        <v>3575</v>
      </c>
      <c r="X9" s="27">
        <v>3494</v>
      </c>
      <c r="Y9" s="55">
        <f t="shared" si="5"/>
        <v>7069</v>
      </c>
      <c r="Z9" s="31">
        <f t="shared" si="2"/>
        <v>-3045</v>
      </c>
    </row>
    <row r="10" spans="1:26" ht="82.5" customHeight="1" x14ac:dyDescent="0.15">
      <c r="A10" s="49">
        <v>46055</v>
      </c>
      <c r="B10" s="23" t="s">
        <v>26</v>
      </c>
      <c r="C10" s="42">
        <v>225</v>
      </c>
      <c r="D10" s="43">
        <v>223</v>
      </c>
      <c r="E10" s="34">
        <f t="shared" ref="E10:E15" si="6">IF(C10="","",C10+D10)</f>
        <v>448</v>
      </c>
      <c r="F10" s="44">
        <v>293</v>
      </c>
      <c r="G10" s="45">
        <v>328</v>
      </c>
      <c r="H10" s="34">
        <f t="shared" ref="H10:H15" si="7">IF(F10="","",F10+G10)</f>
        <v>621</v>
      </c>
      <c r="I10" s="46">
        <v>437</v>
      </c>
      <c r="J10" s="45">
        <v>446</v>
      </c>
      <c r="K10" s="34">
        <f t="shared" ref="K10:K15" si="8">IF(I10="","",I10+J10)</f>
        <v>883</v>
      </c>
      <c r="L10" s="46">
        <v>352</v>
      </c>
      <c r="M10" s="45">
        <v>372</v>
      </c>
      <c r="N10" s="34">
        <f t="shared" ref="N10:N15" si="9">IF(L10="","",L10+M10)</f>
        <v>724</v>
      </c>
      <c r="O10" s="52">
        <f t="shared" ref="O10:P15" si="10">IF(C10="","",C10+F10+I10+L10)</f>
        <v>1307</v>
      </c>
      <c r="P10" s="47">
        <f t="shared" si="10"/>
        <v>1369</v>
      </c>
      <c r="Q10" s="34">
        <f t="shared" ref="Q10:Q15" si="11">IF(O10="","",O10+P10)</f>
        <v>2676</v>
      </c>
      <c r="R10" s="52">
        <f>IF(C10="","",R9+O10)</f>
        <v>3333</v>
      </c>
      <c r="S10" s="47">
        <f>IF(D10="","",S9+P10)</f>
        <v>3367</v>
      </c>
      <c r="T10" s="48">
        <f t="shared" ref="T10:T15" si="12">IF(E10="","",R10+S10)</f>
        <v>6700</v>
      </c>
      <c r="V10" s="24" t="s">
        <v>13</v>
      </c>
      <c r="W10" s="26">
        <v>5347</v>
      </c>
      <c r="X10" s="28">
        <v>5703</v>
      </c>
      <c r="Y10" s="55">
        <f t="shared" si="5"/>
        <v>11050</v>
      </c>
      <c r="Z10" s="31">
        <f t="shared" si="2"/>
        <v>-4350</v>
      </c>
    </row>
    <row r="11" spans="1:26" ht="82.5" customHeight="1" x14ac:dyDescent="0.15">
      <c r="A11" s="49">
        <v>46056</v>
      </c>
      <c r="B11" s="23" t="s">
        <v>20</v>
      </c>
      <c r="C11" s="42">
        <v>446</v>
      </c>
      <c r="D11" s="43">
        <v>427</v>
      </c>
      <c r="E11" s="34">
        <f t="shared" si="6"/>
        <v>873</v>
      </c>
      <c r="F11" s="44">
        <v>492</v>
      </c>
      <c r="G11" s="45">
        <v>623</v>
      </c>
      <c r="H11" s="34">
        <f t="shared" si="7"/>
        <v>1115</v>
      </c>
      <c r="I11" s="46">
        <v>792</v>
      </c>
      <c r="J11" s="45">
        <v>886</v>
      </c>
      <c r="K11" s="34">
        <f t="shared" si="8"/>
        <v>1678</v>
      </c>
      <c r="L11" s="46">
        <v>642</v>
      </c>
      <c r="M11" s="45">
        <v>763</v>
      </c>
      <c r="N11" s="34">
        <f t="shared" si="9"/>
        <v>1405</v>
      </c>
      <c r="O11" s="52">
        <f t="shared" si="10"/>
        <v>2372</v>
      </c>
      <c r="P11" s="47">
        <f t="shared" si="10"/>
        <v>2699</v>
      </c>
      <c r="Q11" s="34">
        <f t="shared" si="11"/>
        <v>5071</v>
      </c>
      <c r="R11" s="52">
        <f t="shared" ref="R11:S15" si="13">IF(C11="","",R10+O11)</f>
        <v>5705</v>
      </c>
      <c r="S11" s="47">
        <f>IF(D11="","",S10+P11)</f>
        <v>6066</v>
      </c>
      <c r="T11" s="48">
        <f t="shared" si="12"/>
        <v>11771</v>
      </c>
      <c r="V11" s="24" t="s">
        <v>12</v>
      </c>
      <c r="W11" s="26">
        <v>7213</v>
      </c>
      <c r="X11" s="28">
        <v>8059</v>
      </c>
      <c r="Y11" s="55">
        <f t="shared" si="5"/>
        <v>15272</v>
      </c>
      <c r="Z11" s="31">
        <f t="shared" si="2"/>
        <v>-3501</v>
      </c>
    </row>
    <row r="12" spans="1:26" ht="82.5" customHeight="1" x14ac:dyDescent="0.15">
      <c r="A12" s="49">
        <v>46057</v>
      </c>
      <c r="B12" s="23" t="s">
        <v>16</v>
      </c>
      <c r="C12" s="42">
        <v>634</v>
      </c>
      <c r="D12" s="43">
        <v>550</v>
      </c>
      <c r="E12" s="34">
        <f t="shared" si="6"/>
        <v>1184</v>
      </c>
      <c r="F12" s="44">
        <v>781</v>
      </c>
      <c r="G12" s="45">
        <v>1094</v>
      </c>
      <c r="H12" s="34">
        <f t="shared" si="7"/>
        <v>1875</v>
      </c>
      <c r="I12" s="46">
        <v>985</v>
      </c>
      <c r="J12" s="45">
        <v>1211</v>
      </c>
      <c r="K12" s="34">
        <f t="shared" si="8"/>
        <v>2196</v>
      </c>
      <c r="L12" s="46">
        <v>928</v>
      </c>
      <c r="M12" s="45">
        <v>1097</v>
      </c>
      <c r="N12" s="34">
        <f t="shared" si="9"/>
        <v>2025</v>
      </c>
      <c r="O12" s="52">
        <f t="shared" si="10"/>
        <v>3328</v>
      </c>
      <c r="P12" s="47">
        <f t="shared" si="10"/>
        <v>3952</v>
      </c>
      <c r="Q12" s="34">
        <f t="shared" si="11"/>
        <v>7280</v>
      </c>
      <c r="R12" s="52">
        <f t="shared" si="13"/>
        <v>9033</v>
      </c>
      <c r="S12" s="47">
        <f t="shared" si="13"/>
        <v>10018</v>
      </c>
      <c r="T12" s="48">
        <f t="shared" si="12"/>
        <v>19051</v>
      </c>
      <c r="V12" s="24" t="s">
        <v>11</v>
      </c>
      <c r="W12" s="26">
        <v>9054</v>
      </c>
      <c r="X12" s="28">
        <v>10449</v>
      </c>
      <c r="Y12" s="55">
        <f t="shared" si="5"/>
        <v>19503</v>
      </c>
      <c r="Z12" s="31">
        <f t="shared" si="2"/>
        <v>-452</v>
      </c>
    </row>
    <row r="13" spans="1:26" ht="82.5" customHeight="1" x14ac:dyDescent="0.15">
      <c r="A13" s="49">
        <v>46058</v>
      </c>
      <c r="B13" s="23" t="s">
        <v>17</v>
      </c>
      <c r="C13" s="42">
        <v>632</v>
      </c>
      <c r="D13" s="43">
        <v>690</v>
      </c>
      <c r="E13" s="34">
        <f t="shared" si="6"/>
        <v>1322</v>
      </c>
      <c r="F13" s="44">
        <v>753</v>
      </c>
      <c r="G13" s="45">
        <v>1237</v>
      </c>
      <c r="H13" s="34">
        <f t="shared" si="7"/>
        <v>1990</v>
      </c>
      <c r="I13" s="46">
        <v>979</v>
      </c>
      <c r="J13" s="45">
        <v>1403</v>
      </c>
      <c r="K13" s="34">
        <f t="shared" si="8"/>
        <v>2382</v>
      </c>
      <c r="L13" s="46">
        <v>1027</v>
      </c>
      <c r="M13" s="45">
        <v>1344</v>
      </c>
      <c r="N13" s="34">
        <f t="shared" si="9"/>
        <v>2371</v>
      </c>
      <c r="O13" s="52">
        <f t="shared" si="10"/>
        <v>3391</v>
      </c>
      <c r="P13" s="47">
        <f t="shared" si="10"/>
        <v>4674</v>
      </c>
      <c r="Q13" s="34">
        <f t="shared" si="11"/>
        <v>8065</v>
      </c>
      <c r="R13" s="52">
        <f t="shared" si="13"/>
        <v>12424</v>
      </c>
      <c r="S13" s="47">
        <f t="shared" si="13"/>
        <v>14692</v>
      </c>
      <c r="T13" s="48">
        <f t="shared" si="12"/>
        <v>27116</v>
      </c>
      <c r="V13" s="24" t="s">
        <v>10</v>
      </c>
      <c r="W13" s="26">
        <v>11030</v>
      </c>
      <c r="X13" s="28">
        <v>13137</v>
      </c>
      <c r="Y13" s="55">
        <f t="shared" si="5"/>
        <v>24167</v>
      </c>
      <c r="Z13" s="31">
        <f t="shared" si="2"/>
        <v>2949</v>
      </c>
    </row>
    <row r="14" spans="1:26" ht="82.5" customHeight="1" x14ac:dyDescent="0.15">
      <c r="A14" s="49">
        <v>46059</v>
      </c>
      <c r="B14" s="23" t="s">
        <v>18</v>
      </c>
      <c r="C14" s="42">
        <v>738</v>
      </c>
      <c r="D14" s="43">
        <v>795</v>
      </c>
      <c r="E14" s="34">
        <f t="shared" si="6"/>
        <v>1533</v>
      </c>
      <c r="F14" s="44">
        <v>852</v>
      </c>
      <c r="G14" s="45">
        <v>1419</v>
      </c>
      <c r="H14" s="34">
        <f t="shared" si="7"/>
        <v>2271</v>
      </c>
      <c r="I14" s="46">
        <v>1107</v>
      </c>
      <c r="J14" s="45">
        <v>1767</v>
      </c>
      <c r="K14" s="34">
        <f t="shared" si="8"/>
        <v>2874</v>
      </c>
      <c r="L14" s="46">
        <v>1114</v>
      </c>
      <c r="M14" s="45">
        <v>1630</v>
      </c>
      <c r="N14" s="34">
        <f t="shared" si="9"/>
        <v>2744</v>
      </c>
      <c r="O14" s="52">
        <f t="shared" si="10"/>
        <v>3811</v>
      </c>
      <c r="P14" s="47">
        <f t="shared" si="10"/>
        <v>5611</v>
      </c>
      <c r="Q14" s="34">
        <f t="shared" si="11"/>
        <v>9422</v>
      </c>
      <c r="R14" s="52">
        <f t="shared" si="13"/>
        <v>16235</v>
      </c>
      <c r="S14" s="47">
        <f t="shared" si="13"/>
        <v>20303</v>
      </c>
      <c r="T14" s="48">
        <f t="shared" si="12"/>
        <v>36538</v>
      </c>
      <c r="V14" s="24" t="s">
        <v>9</v>
      </c>
      <c r="W14" s="26">
        <v>13223</v>
      </c>
      <c r="X14" s="28">
        <v>16280</v>
      </c>
      <c r="Y14" s="55">
        <f t="shared" si="5"/>
        <v>29503</v>
      </c>
      <c r="Z14" s="31">
        <f t="shared" si="2"/>
        <v>7035</v>
      </c>
    </row>
    <row r="15" spans="1:26" ht="82.5" customHeight="1" thickBot="1" x14ac:dyDescent="0.2">
      <c r="A15" s="58">
        <v>46060</v>
      </c>
      <c r="B15" s="23" t="s">
        <v>27</v>
      </c>
      <c r="C15" s="42">
        <v>1312</v>
      </c>
      <c r="D15" s="43">
        <v>1132</v>
      </c>
      <c r="E15" s="34">
        <f t="shared" si="6"/>
        <v>2444</v>
      </c>
      <c r="F15" s="44">
        <v>1151</v>
      </c>
      <c r="G15" s="45">
        <v>1373</v>
      </c>
      <c r="H15" s="34">
        <f t="shared" si="7"/>
        <v>2524</v>
      </c>
      <c r="I15" s="46">
        <v>1561</v>
      </c>
      <c r="J15" s="45">
        <v>1756</v>
      </c>
      <c r="K15" s="34">
        <f t="shared" si="8"/>
        <v>3317</v>
      </c>
      <c r="L15" s="46">
        <v>1505</v>
      </c>
      <c r="M15" s="45">
        <v>1589</v>
      </c>
      <c r="N15" s="34">
        <f t="shared" si="9"/>
        <v>3094</v>
      </c>
      <c r="O15" s="54">
        <f t="shared" si="10"/>
        <v>5529</v>
      </c>
      <c r="P15" s="47">
        <f t="shared" si="10"/>
        <v>5850</v>
      </c>
      <c r="Q15" s="34">
        <f t="shared" si="11"/>
        <v>11379</v>
      </c>
      <c r="R15" s="52">
        <f t="shared" si="13"/>
        <v>21764</v>
      </c>
      <c r="S15" s="47">
        <f t="shared" si="13"/>
        <v>26153</v>
      </c>
      <c r="T15" s="48">
        <f t="shared" si="12"/>
        <v>47917</v>
      </c>
      <c r="V15" s="25" t="s">
        <v>8</v>
      </c>
      <c r="W15" s="29">
        <v>17324</v>
      </c>
      <c r="X15" s="30">
        <v>20907</v>
      </c>
      <c r="Y15" s="56">
        <f t="shared" si="5"/>
        <v>38231</v>
      </c>
      <c r="Z15" s="53">
        <f t="shared" si="2"/>
        <v>9686</v>
      </c>
    </row>
    <row r="16" spans="1:26" ht="75" customHeight="1" x14ac:dyDescent="0.15">
      <c r="A16" s="97" t="s">
        <v>7</v>
      </c>
      <c r="B16" s="98"/>
      <c r="C16" s="107">
        <f>SUM(C5:C15)</f>
        <v>4698</v>
      </c>
      <c r="D16" s="109">
        <f>SUM(D5:D15)</f>
        <v>4549</v>
      </c>
      <c r="E16" s="89">
        <f>C16+D16</f>
        <v>9247</v>
      </c>
      <c r="F16" s="91">
        <f>IF(F9="","",F9+F10+F11+F12+F13+F14+F15)</f>
        <v>4673</v>
      </c>
      <c r="G16" s="91">
        <f>IF(G9="","",G9+G10+G11+G12+G13+G14+G15)</f>
        <v>6436</v>
      </c>
      <c r="H16" s="89">
        <f>IF(H9="","",F16+G16)</f>
        <v>11109</v>
      </c>
      <c r="I16" s="91">
        <f>IF(I9="","",I9+I10+I11+I12+I13+I14+I15)</f>
        <v>6290</v>
      </c>
      <c r="J16" s="91">
        <f>IF(J9="","",J9+J10+J11+J12+J13+J14+J15)</f>
        <v>7895</v>
      </c>
      <c r="K16" s="89">
        <f>IF(K9="","",I16+J16)</f>
        <v>14185</v>
      </c>
      <c r="L16" s="91">
        <f>IF(L9="","",L9+L10+L11+L12+L13+L14+L15)</f>
        <v>6103</v>
      </c>
      <c r="M16" s="91">
        <f>IF(M9="","",M9+M10+M11+M12+M13+M14+M15)</f>
        <v>7273</v>
      </c>
      <c r="N16" s="89">
        <f>IF(N9="","",L16+M16)</f>
        <v>13376</v>
      </c>
      <c r="O16" s="83"/>
      <c r="P16" s="83"/>
      <c r="Q16" s="85"/>
      <c r="R16" s="83"/>
      <c r="S16" s="83"/>
      <c r="T16" s="85"/>
    </row>
    <row r="17" spans="1:22" ht="82.5" customHeight="1" thickBot="1" x14ac:dyDescent="0.2">
      <c r="A17" s="99"/>
      <c r="B17" s="100"/>
      <c r="C17" s="108"/>
      <c r="D17" s="110"/>
      <c r="E17" s="90"/>
      <c r="F17" s="92"/>
      <c r="G17" s="92"/>
      <c r="H17" s="90"/>
      <c r="I17" s="92"/>
      <c r="J17" s="92"/>
      <c r="K17" s="90"/>
      <c r="L17" s="92"/>
      <c r="M17" s="92"/>
      <c r="N17" s="90"/>
      <c r="O17" s="84"/>
      <c r="P17" s="84"/>
      <c r="Q17" s="86"/>
      <c r="R17" s="84"/>
      <c r="S17" s="84"/>
      <c r="T17" s="86"/>
      <c r="V17" s="66" t="s">
        <v>30</v>
      </c>
    </row>
    <row r="18" spans="1:22" ht="75" customHeight="1" x14ac:dyDescent="0.15">
      <c r="A18" s="111" t="s">
        <v>29</v>
      </c>
      <c r="B18" s="112"/>
      <c r="C18" s="107">
        <v>3537</v>
      </c>
      <c r="D18" s="109">
        <v>3321</v>
      </c>
      <c r="E18" s="115">
        <f>C18+D18</f>
        <v>6858</v>
      </c>
      <c r="F18" s="117">
        <v>3483</v>
      </c>
      <c r="G18" s="119">
        <v>4968</v>
      </c>
      <c r="H18" s="115">
        <f>F18+G18</f>
        <v>8451</v>
      </c>
      <c r="I18" s="117">
        <v>5690</v>
      </c>
      <c r="J18" s="119">
        <v>7069</v>
      </c>
      <c r="K18" s="115">
        <f>I18+J18</f>
        <v>12759</v>
      </c>
      <c r="L18" s="117">
        <v>4614</v>
      </c>
      <c r="M18" s="119">
        <v>5549</v>
      </c>
      <c r="N18" s="115">
        <f>L18+M18</f>
        <v>10163</v>
      </c>
    </row>
    <row r="19" spans="1:22" ht="82.5" customHeight="1" thickBot="1" x14ac:dyDescent="0.2">
      <c r="A19" s="113"/>
      <c r="B19" s="114"/>
      <c r="C19" s="108"/>
      <c r="D19" s="110"/>
      <c r="E19" s="116"/>
      <c r="F19" s="118"/>
      <c r="G19" s="120"/>
      <c r="H19" s="116"/>
      <c r="I19" s="118"/>
      <c r="J19" s="120"/>
      <c r="K19" s="116"/>
      <c r="L19" s="118"/>
      <c r="M19" s="120"/>
      <c r="N19" s="116"/>
    </row>
    <row r="20" spans="1:22" ht="75" customHeight="1" x14ac:dyDescent="0.15">
      <c r="G20" s="2"/>
      <c r="I20" s="2"/>
    </row>
  </sheetData>
  <mergeCells count="41">
    <mergeCell ref="A1:Z1"/>
    <mergeCell ref="A3:B4"/>
    <mergeCell ref="C3:E3"/>
    <mergeCell ref="F3:H3"/>
    <mergeCell ref="I3:K3"/>
    <mergeCell ref="L3:N3"/>
    <mergeCell ref="O3:Q3"/>
    <mergeCell ref="R3:T3"/>
    <mergeCell ref="W3:Y3"/>
    <mergeCell ref="A16:B17"/>
    <mergeCell ref="C16:C17"/>
    <mergeCell ref="D16:D17"/>
    <mergeCell ref="E16:E17"/>
    <mergeCell ref="F16:F17"/>
    <mergeCell ref="G18:G19"/>
    <mergeCell ref="H18:H19"/>
    <mergeCell ref="I18:I19"/>
    <mergeCell ref="J18:J19"/>
    <mergeCell ref="N16:N17"/>
    <mergeCell ref="H16:H17"/>
    <mergeCell ref="I16:I17"/>
    <mergeCell ref="J16:J17"/>
    <mergeCell ref="K16:K17"/>
    <mergeCell ref="L16:L17"/>
    <mergeCell ref="M16:M17"/>
    <mergeCell ref="G16:G17"/>
    <mergeCell ref="K18:K19"/>
    <mergeCell ref="L18:L19"/>
    <mergeCell ref="M18:M19"/>
    <mergeCell ref="N18:N19"/>
    <mergeCell ref="A18:B19"/>
    <mergeCell ref="C18:C19"/>
    <mergeCell ref="D18:D19"/>
    <mergeCell ref="E18:E19"/>
    <mergeCell ref="F18:F19"/>
    <mergeCell ref="T16:T17"/>
    <mergeCell ref="O16:O17"/>
    <mergeCell ref="P16:P17"/>
    <mergeCell ref="Q16:Q17"/>
    <mergeCell ref="R16:R17"/>
    <mergeCell ref="S16:S17"/>
  </mergeCells>
  <phoneticPr fontId="2"/>
  <pageMargins left="0.70866141732283472" right="0.31496062992125984" top="0.39370078740157483" bottom="0.15748031496062992" header="0.31496062992125984" footer="0.31496062992125984"/>
  <pageSetup paperSize="9" scale="35" fitToHeight="0" orientation="landscape" r:id="rId1"/>
  <rowBreaks count="1" manualBreakCount="1">
    <brk id="20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E10" zoomScale="50" zoomScaleNormal="100" zoomScaleSheetLayoutView="50" workbookViewId="0">
      <selection activeCell="J16" sqref="J16:J17"/>
    </sheetView>
  </sheetViews>
  <sheetFormatPr defaultRowHeight="75" customHeight="1" x14ac:dyDescent="0.15"/>
  <cols>
    <col min="1" max="1" width="16.875" customWidth="1"/>
    <col min="2" max="2" width="14" bestFit="1" customWidth="1"/>
    <col min="3" max="4" width="13.75" customWidth="1"/>
    <col min="5" max="5" width="15" customWidth="1"/>
    <col min="6" max="6" width="13.75" customWidth="1"/>
    <col min="7" max="7" width="13.125" bestFit="1" customWidth="1"/>
    <col min="8" max="8" width="15" customWidth="1"/>
    <col min="9" max="10" width="13.75" customWidth="1"/>
    <col min="11" max="11" width="15" customWidth="1"/>
    <col min="12" max="13" width="13.75" customWidth="1"/>
    <col min="14" max="14" width="15.125" customWidth="1"/>
    <col min="15" max="17" width="15" customWidth="1"/>
    <col min="18" max="19" width="15.125" customWidth="1"/>
    <col min="20" max="20" width="15" customWidth="1"/>
    <col min="21" max="21" width="3.25" customWidth="1"/>
    <col min="22" max="22" width="26" customWidth="1"/>
    <col min="23" max="25" width="16.75" customWidth="1"/>
    <col min="26" max="26" width="17.5" customWidth="1"/>
  </cols>
  <sheetData>
    <row r="1" spans="1:26" ht="37.5" customHeight="1" x14ac:dyDescent="0.1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22.5" customHeight="1" thickBot="1" x14ac:dyDescent="0.2">
      <c r="A2" s="4"/>
      <c r="B2" s="4"/>
      <c r="C2" s="5"/>
      <c r="D2" s="6"/>
      <c r="E2" s="6"/>
      <c r="F2" s="4"/>
      <c r="G2" s="3"/>
      <c r="H2" s="3"/>
      <c r="I2" s="3"/>
      <c r="J2" s="3"/>
      <c r="K2" s="3"/>
      <c r="L2" s="3"/>
      <c r="M2" s="3"/>
      <c r="N2" s="1"/>
      <c r="O2" s="7"/>
      <c r="P2" s="7"/>
      <c r="Q2" s="7"/>
    </row>
    <row r="3" spans="1:26" ht="75" customHeight="1" thickBot="1" x14ac:dyDescent="0.2">
      <c r="A3" s="93"/>
      <c r="B3" s="94"/>
      <c r="C3" s="104" t="s">
        <v>6</v>
      </c>
      <c r="D3" s="105"/>
      <c r="E3" s="106"/>
      <c r="F3" s="101" t="s">
        <v>3</v>
      </c>
      <c r="G3" s="102"/>
      <c r="H3" s="103"/>
      <c r="I3" s="101" t="s">
        <v>4</v>
      </c>
      <c r="J3" s="102"/>
      <c r="K3" s="103"/>
      <c r="L3" s="101" t="s">
        <v>5</v>
      </c>
      <c r="M3" s="102"/>
      <c r="N3" s="103"/>
      <c r="O3" s="81" t="s">
        <v>2</v>
      </c>
      <c r="P3" s="81"/>
      <c r="Q3" s="82"/>
      <c r="R3" s="80" t="s">
        <v>7</v>
      </c>
      <c r="S3" s="81"/>
      <c r="T3" s="82"/>
      <c r="V3" s="7"/>
      <c r="W3" s="87" t="s">
        <v>28</v>
      </c>
      <c r="X3" s="88"/>
      <c r="Y3" s="88"/>
      <c r="Z3" s="9" t="s">
        <v>21</v>
      </c>
    </row>
    <row r="4" spans="1:26" ht="82.5" customHeight="1" thickBot="1" x14ac:dyDescent="0.2">
      <c r="A4" s="95"/>
      <c r="B4" s="96"/>
      <c r="C4" s="14" t="s">
        <v>0</v>
      </c>
      <c r="D4" s="15" t="s">
        <v>1</v>
      </c>
      <c r="E4" s="16" t="s">
        <v>2</v>
      </c>
      <c r="F4" s="17" t="s">
        <v>0</v>
      </c>
      <c r="G4" s="18" t="s">
        <v>1</v>
      </c>
      <c r="H4" s="16" t="s">
        <v>2</v>
      </c>
      <c r="I4" s="19" t="s">
        <v>0</v>
      </c>
      <c r="J4" s="18" t="s">
        <v>1</v>
      </c>
      <c r="K4" s="16" t="s">
        <v>2</v>
      </c>
      <c r="L4" s="19" t="s">
        <v>0</v>
      </c>
      <c r="M4" s="18" t="s">
        <v>1</v>
      </c>
      <c r="N4" s="20" t="s">
        <v>2</v>
      </c>
      <c r="O4" s="51" t="s">
        <v>0</v>
      </c>
      <c r="P4" s="50" t="s">
        <v>1</v>
      </c>
      <c r="Q4" s="21" t="s">
        <v>2</v>
      </c>
      <c r="R4" s="51" t="s">
        <v>0</v>
      </c>
      <c r="S4" s="50" t="s">
        <v>1</v>
      </c>
      <c r="T4" s="21" t="s">
        <v>7</v>
      </c>
      <c r="V4" s="8"/>
      <c r="W4" s="10" t="s">
        <v>0</v>
      </c>
      <c r="X4" s="11" t="s">
        <v>1</v>
      </c>
      <c r="Y4" s="12" t="s">
        <v>2</v>
      </c>
      <c r="Z4" s="13" t="s">
        <v>19</v>
      </c>
    </row>
    <row r="5" spans="1:26" ht="82.5" customHeight="1" x14ac:dyDescent="0.15">
      <c r="A5" s="49">
        <v>46050</v>
      </c>
      <c r="B5" s="23" t="s">
        <v>16</v>
      </c>
      <c r="C5" s="67"/>
      <c r="D5" s="68"/>
      <c r="E5" s="69" t="str">
        <f t="shared" ref="E5:E10" si="0">IF(C5="","",C5+D5)</f>
        <v/>
      </c>
      <c r="F5" s="35"/>
      <c r="G5" s="36"/>
      <c r="H5" s="37"/>
      <c r="I5" s="35"/>
      <c r="J5" s="36"/>
      <c r="K5" s="37"/>
      <c r="L5" s="35"/>
      <c r="M5" s="36"/>
      <c r="N5" s="37"/>
      <c r="O5" s="70" t="str">
        <f t="shared" ref="O5:P7" si="1">IF(C5="","",C5+F5+I5+L5)</f>
        <v/>
      </c>
      <c r="P5" s="71" t="str">
        <f t="shared" si="1"/>
        <v/>
      </c>
      <c r="Q5" s="72" t="str">
        <f t="shared" ref="Q5:Q7" si="2">IF(O5="","",O5+P5)</f>
        <v/>
      </c>
      <c r="R5" s="70" t="str">
        <f>O5</f>
        <v/>
      </c>
      <c r="S5" s="71" t="str">
        <f>P5</f>
        <v/>
      </c>
      <c r="T5" s="72" t="str">
        <f t="shared" ref="T5:T7" si="3">IF(E5="","",R5+S5)</f>
        <v/>
      </c>
      <c r="V5" s="24" t="s">
        <v>25</v>
      </c>
      <c r="W5" s="26">
        <v>41</v>
      </c>
      <c r="X5" s="27">
        <v>51</v>
      </c>
      <c r="Y5" s="55">
        <f>W5+X5</f>
        <v>92</v>
      </c>
      <c r="Z5" s="31" t="str">
        <f t="shared" ref="Z5:Z15" si="4">IF(C5="","",T5-Y5)</f>
        <v/>
      </c>
    </row>
    <row r="6" spans="1:26" ht="82.5" customHeight="1" x14ac:dyDescent="0.15">
      <c r="A6" s="49">
        <v>46051</v>
      </c>
      <c r="B6" s="23" t="s">
        <v>17</v>
      </c>
      <c r="C6" s="67"/>
      <c r="D6" s="68"/>
      <c r="E6" s="69" t="str">
        <f t="shared" si="0"/>
        <v/>
      </c>
      <c r="F6" s="35"/>
      <c r="G6" s="36"/>
      <c r="H6" s="37"/>
      <c r="I6" s="35"/>
      <c r="J6" s="36"/>
      <c r="K6" s="37"/>
      <c r="L6" s="35"/>
      <c r="M6" s="36"/>
      <c r="N6" s="37"/>
      <c r="O6" s="73" t="str">
        <f t="shared" si="1"/>
        <v/>
      </c>
      <c r="P6" s="74" t="str">
        <f t="shared" si="1"/>
        <v/>
      </c>
      <c r="Q6" s="75" t="str">
        <f t="shared" si="2"/>
        <v/>
      </c>
      <c r="R6" s="73" t="str">
        <f>IF(C6="","",O5+O6)</f>
        <v/>
      </c>
      <c r="S6" s="74" t="str">
        <f>IF(D6="","",P5+P6)</f>
        <v/>
      </c>
      <c r="T6" s="75" t="str">
        <f t="shared" si="3"/>
        <v/>
      </c>
      <c r="V6" s="24" t="s">
        <v>24</v>
      </c>
      <c r="W6" s="26">
        <v>129</v>
      </c>
      <c r="X6" s="27">
        <v>150</v>
      </c>
      <c r="Y6" s="55">
        <f>W6+X6</f>
        <v>279</v>
      </c>
      <c r="Z6" s="31" t="str">
        <f t="shared" si="4"/>
        <v/>
      </c>
    </row>
    <row r="7" spans="1:26" ht="82.5" customHeight="1" x14ac:dyDescent="0.15">
      <c r="A7" s="49">
        <v>46052</v>
      </c>
      <c r="B7" s="23" t="s">
        <v>18</v>
      </c>
      <c r="C7" s="67"/>
      <c r="D7" s="68"/>
      <c r="E7" s="69" t="str">
        <f t="shared" si="0"/>
        <v/>
      </c>
      <c r="F7" s="35"/>
      <c r="G7" s="36"/>
      <c r="H7" s="37"/>
      <c r="I7" s="35"/>
      <c r="J7" s="36"/>
      <c r="K7" s="37"/>
      <c r="L7" s="35"/>
      <c r="M7" s="36"/>
      <c r="N7" s="37"/>
      <c r="O7" s="73" t="str">
        <f t="shared" si="1"/>
        <v/>
      </c>
      <c r="P7" s="74" t="str">
        <f t="shared" si="1"/>
        <v/>
      </c>
      <c r="Q7" s="75" t="str">
        <f t="shared" si="2"/>
        <v/>
      </c>
      <c r="R7" s="73" t="str">
        <f>IF(C7="","",O5+O6+O7)</f>
        <v/>
      </c>
      <c r="S7" s="74" t="str">
        <f>IF(D7="","",P5+P6+P7)</f>
        <v/>
      </c>
      <c r="T7" s="75" t="str">
        <f t="shared" si="3"/>
        <v/>
      </c>
      <c r="V7" s="24" t="s">
        <v>23</v>
      </c>
      <c r="W7" s="26">
        <v>344</v>
      </c>
      <c r="X7" s="27">
        <v>329</v>
      </c>
      <c r="Y7" s="55">
        <f t="shared" ref="Y7:Y15" si="5">W7+X7</f>
        <v>673</v>
      </c>
      <c r="Z7" s="31" t="str">
        <f t="shared" si="4"/>
        <v/>
      </c>
    </row>
    <row r="8" spans="1:26" ht="82.5" customHeight="1" x14ac:dyDescent="0.15">
      <c r="A8" s="59">
        <v>46053</v>
      </c>
      <c r="B8" s="22" t="s">
        <v>27</v>
      </c>
      <c r="C8" s="67"/>
      <c r="D8" s="68"/>
      <c r="E8" s="69" t="str">
        <f t="shared" si="0"/>
        <v/>
      </c>
      <c r="F8" s="35"/>
      <c r="G8" s="36"/>
      <c r="H8" s="37"/>
      <c r="I8" s="35"/>
      <c r="J8" s="36"/>
      <c r="K8" s="37"/>
      <c r="L8" s="35"/>
      <c r="M8" s="36"/>
      <c r="N8" s="38"/>
      <c r="O8" s="76" t="str">
        <f>IF(C8="","",C8+F8+I8+L8)</f>
        <v/>
      </c>
      <c r="P8" s="77" t="str">
        <f>IF(D8="","",D8+G8+J8+M8)</f>
        <v/>
      </c>
      <c r="Q8" s="78" t="str">
        <f>IF(O8="","",O8+P8)</f>
        <v/>
      </c>
      <c r="R8" s="76" t="str">
        <f>IF(C8="","",O5+O6+O7+O8)</f>
        <v/>
      </c>
      <c r="S8" s="77" t="str">
        <f>IF(D8="","",P5+P6+P7+P8)</f>
        <v/>
      </c>
      <c r="T8" s="78" t="str">
        <f>IF(E8="","",R8+S8)</f>
        <v/>
      </c>
      <c r="V8" s="24" t="s">
        <v>15</v>
      </c>
      <c r="W8" s="26">
        <v>800</v>
      </c>
      <c r="X8" s="27">
        <v>726</v>
      </c>
      <c r="Y8" s="55">
        <f t="shared" si="5"/>
        <v>1526</v>
      </c>
      <c r="Z8" s="31" t="str">
        <f t="shared" si="4"/>
        <v/>
      </c>
    </row>
    <row r="9" spans="1:26" ht="82.5" customHeight="1" x14ac:dyDescent="0.15">
      <c r="A9" s="57">
        <v>46054</v>
      </c>
      <c r="B9" s="23" t="s">
        <v>22</v>
      </c>
      <c r="C9" s="32">
        <v>266</v>
      </c>
      <c r="D9" s="33">
        <v>262</v>
      </c>
      <c r="E9" s="34">
        <f t="shared" si="0"/>
        <v>528</v>
      </c>
      <c r="F9" s="39">
        <v>349</v>
      </c>
      <c r="G9" s="40">
        <v>362</v>
      </c>
      <c r="H9" s="34">
        <f>IF(F9="","",F9+G9)</f>
        <v>711</v>
      </c>
      <c r="I9" s="41">
        <v>429</v>
      </c>
      <c r="J9" s="40">
        <v>426</v>
      </c>
      <c r="K9" s="34">
        <f>IF(I9="","",I9+J9)</f>
        <v>855</v>
      </c>
      <c r="L9" s="41">
        <v>535</v>
      </c>
      <c r="M9" s="40">
        <v>477</v>
      </c>
      <c r="N9" s="34">
        <f>IF(L9="","",L9+M9)</f>
        <v>1012</v>
      </c>
      <c r="O9" s="52">
        <f>IF(C9="","",C9+F9+I9+L9)</f>
        <v>1579</v>
      </c>
      <c r="P9" s="47">
        <f>IF(D9="","",D9+G9+J9+M9)</f>
        <v>1527</v>
      </c>
      <c r="Q9" s="34">
        <f>IF(O9="","",O9+P9)</f>
        <v>3106</v>
      </c>
      <c r="R9" s="52">
        <f>IF(C9="","",+O9)</f>
        <v>1579</v>
      </c>
      <c r="S9" s="47">
        <f>IF(D9="","",+P9)</f>
        <v>1527</v>
      </c>
      <c r="T9" s="48">
        <f>IF(E9="","",R9+S9)</f>
        <v>3106</v>
      </c>
      <c r="V9" s="24" t="s">
        <v>14</v>
      </c>
      <c r="W9" s="26">
        <v>3570</v>
      </c>
      <c r="X9" s="27">
        <v>3491</v>
      </c>
      <c r="Y9" s="55">
        <f t="shared" si="5"/>
        <v>7061</v>
      </c>
      <c r="Z9" s="31">
        <f t="shared" si="4"/>
        <v>-3955</v>
      </c>
    </row>
    <row r="10" spans="1:26" ht="82.5" customHeight="1" x14ac:dyDescent="0.15">
      <c r="A10" s="49">
        <v>46055</v>
      </c>
      <c r="B10" s="23" t="s">
        <v>26</v>
      </c>
      <c r="C10" s="42">
        <v>227</v>
      </c>
      <c r="D10" s="43">
        <v>224</v>
      </c>
      <c r="E10" s="34">
        <f t="shared" si="0"/>
        <v>451</v>
      </c>
      <c r="F10" s="44">
        <v>293</v>
      </c>
      <c r="G10" s="45">
        <v>328</v>
      </c>
      <c r="H10" s="34">
        <f t="shared" ref="H10:H15" si="6">IF(F10="","",F10+G10)</f>
        <v>621</v>
      </c>
      <c r="I10" s="46">
        <v>433</v>
      </c>
      <c r="J10" s="45">
        <v>446</v>
      </c>
      <c r="K10" s="34">
        <f t="shared" ref="K10:K15" si="7">IF(I10="","",I10+J10)</f>
        <v>879</v>
      </c>
      <c r="L10" s="46">
        <v>349</v>
      </c>
      <c r="M10" s="45">
        <v>371</v>
      </c>
      <c r="N10" s="34">
        <f t="shared" ref="N10:N15" si="8">IF(L10="","",L10+M10)</f>
        <v>720</v>
      </c>
      <c r="O10" s="52">
        <f>IF(C10="","",C10+F10+I10+L10)</f>
        <v>1302</v>
      </c>
      <c r="P10" s="47">
        <f t="shared" ref="O10:P15" si="9">IF(D10="","",D10+G10+J10+M10)</f>
        <v>1369</v>
      </c>
      <c r="Q10" s="34">
        <f t="shared" ref="Q10:Q15" si="10">IF(O10="","",O10+P10)</f>
        <v>2671</v>
      </c>
      <c r="R10" s="52">
        <f>IF(C10="","",R9+O10)</f>
        <v>2881</v>
      </c>
      <c r="S10" s="47">
        <f>IF(D10="","",S9+P10)</f>
        <v>2896</v>
      </c>
      <c r="T10" s="48">
        <f t="shared" ref="T10:T15" si="11">IF(E10="","",R10+S10)</f>
        <v>5777</v>
      </c>
      <c r="V10" s="24" t="s">
        <v>13</v>
      </c>
      <c r="W10" s="26">
        <v>5340</v>
      </c>
      <c r="X10" s="28">
        <v>5698</v>
      </c>
      <c r="Y10" s="55">
        <f t="shared" si="5"/>
        <v>11038</v>
      </c>
      <c r="Z10" s="31">
        <f t="shared" si="4"/>
        <v>-5261</v>
      </c>
    </row>
    <row r="11" spans="1:26" ht="82.5" customHeight="1" x14ac:dyDescent="0.15">
      <c r="A11" s="49">
        <v>46056</v>
      </c>
      <c r="B11" s="23" t="s">
        <v>20</v>
      </c>
      <c r="C11" s="42">
        <v>443</v>
      </c>
      <c r="D11" s="43">
        <v>425</v>
      </c>
      <c r="E11" s="34">
        <f t="shared" ref="E11:E15" si="12">IF(C11="","",C11+D11)</f>
        <v>868</v>
      </c>
      <c r="F11" s="44">
        <v>491</v>
      </c>
      <c r="G11" s="45">
        <v>621</v>
      </c>
      <c r="H11" s="34">
        <f t="shared" si="6"/>
        <v>1112</v>
      </c>
      <c r="I11" s="46">
        <v>792</v>
      </c>
      <c r="J11" s="45">
        <v>886</v>
      </c>
      <c r="K11" s="34">
        <f t="shared" si="7"/>
        <v>1678</v>
      </c>
      <c r="L11" s="46">
        <v>642</v>
      </c>
      <c r="M11" s="45">
        <v>763</v>
      </c>
      <c r="N11" s="34">
        <f t="shared" si="8"/>
        <v>1405</v>
      </c>
      <c r="O11" s="52">
        <f t="shared" si="9"/>
        <v>2368</v>
      </c>
      <c r="P11" s="47">
        <f t="shared" si="9"/>
        <v>2695</v>
      </c>
      <c r="Q11" s="34">
        <f t="shared" si="10"/>
        <v>5063</v>
      </c>
      <c r="R11" s="52">
        <f t="shared" ref="R11:S15" si="13">IF(C11="","",R10+O11)</f>
        <v>5249</v>
      </c>
      <c r="S11" s="47">
        <f>IF(D11="","",S10+P11)</f>
        <v>5591</v>
      </c>
      <c r="T11" s="48">
        <f t="shared" si="11"/>
        <v>10840</v>
      </c>
      <c r="V11" s="24" t="s">
        <v>12</v>
      </c>
      <c r="W11" s="26">
        <v>7202</v>
      </c>
      <c r="X11" s="28">
        <v>8051</v>
      </c>
      <c r="Y11" s="55">
        <f t="shared" si="5"/>
        <v>15253</v>
      </c>
      <c r="Z11" s="31">
        <f t="shared" si="4"/>
        <v>-4413</v>
      </c>
    </row>
    <row r="12" spans="1:26" ht="82.5" customHeight="1" x14ac:dyDescent="0.15">
      <c r="A12" s="49">
        <v>46057</v>
      </c>
      <c r="B12" s="23" t="s">
        <v>16</v>
      </c>
      <c r="C12" s="42">
        <v>636</v>
      </c>
      <c r="D12" s="43">
        <v>549</v>
      </c>
      <c r="E12" s="34">
        <f t="shared" si="12"/>
        <v>1185</v>
      </c>
      <c r="F12" s="44">
        <v>780</v>
      </c>
      <c r="G12" s="45">
        <v>1094</v>
      </c>
      <c r="H12" s="34">
        <f t="shared" si="6"/>
        <v>1874</v>
      </c>
      <c r="I12" s="46">
        <v>986</v>
      </c>
      <c r="J12" s="45">
        <v>1211</v>
      </c>
      <c r="K12" s="34">
        <f t="shared" si="7"/>
        <v>2197</v>
      </c>
      <c r="L12" s="46">
        <v>927</v>
      </c>
      <c r="M12" s="45">
        <v>1096</v>
      </c>
      <c r="N12" s="34">
        <f t="shared" si="8"/>
        <v>2023</v>
      </c>
      <c r="O12" s="52">
        <f t="shared" si="9"/>
        <v>3329</v>
      </c>
      <c r="P12" s="47">
        <f t="shared" si="9"/>
        <v>3950</v>
      </c>
      <c r="Q12" s="34">
        <f t="shared" si="10"/>
        <v>7279</v>
      </c>
      <c r="R12" s="52">
        <f t="shared" si="13"/>
        <v>8578</v>
      </c>
      <c r="S12" s="47">
        <f t="shared" si="13"/>
        <v>9541</v>
      </c>
      <c r="T12" s="48">
        <f t="shared" si="11"/>
        <v>18119</v>
      </c>
      <c r="V12" s="24" t="s">
        <v>11</v>
      </c>
      <c r="W12" s="26">
        <v>9041</v>
      </c>
      <c r="X12" s="28">
        <v>10437</v>
      </c>
      <c r="Y12" s="55">
        <f t="shared" si="5"/>
        <v>19478</v>
      </c>
      <c r="Z12" s="31">
        <f t="shared" si="4"/>
        <v>-1359</v>
      </c>
    </row>
    <row r="13" spans="1:26" ht="82.5" customHeight="1" x14ac:dyDescent="0.15">
      <c r="A13" s="49">
        <v>46058</v>
      </c>
      <c r="B13" s="23" t="s">
        <v>17</v>
      </c>
      <c r="C13" s="42">
        <v>629</v>
      </c>
      <c r="D13" s="43">
        <v>689</v>
      </c>
      <c r="E13" s="34">
        <f t="shared" si="12"/>
        <v>1318</v>
      </c>
      <c r="F13" s="44">
        <v>752</v>
      </c>
      <c r="G13" s="45">
        <v>1236</v>
      </c>
      <c r="H13" s="34">
        <f t="shared" si="6"/>
        <v>1988</v>
      </c>
      <c r="I13" s="46">
        <v>977</v>
      </c>
      <c r="J13" s="45">
        <v>1402</v>
      </c>
      <c r="K13" s="34">
        <f t="shared" si="7"/>
        <v>2379</v>
      </c>
      <c r="L13" s="46">
        <v>1026</v>
      </c>
      <c r="M13" s="45">
        <v>1343</v>
      </c>
      <c r="N13" s="34">
        <f t="shared" si="8"/>
        <v>2369</v>
      </c>
      <c r="O13" s="52">
        <f t="shared" si="9"/>
        <v>3384</v>
      </c>
      <c r="P13" s="47">
        <f t="shared" si="9"/>
        <v>4670</v>
      </c>
      <c r="Q13" s="34">
        <f t="shared" si="10"/>
        <v>8054</v>
      </c>
      <c r="R13" s="52">
        <f t="shared" si="13"/>
        <v>11962</v>
      </c>
      <c r="S13" s="47">
        <f t="shared" si="13"/>
        <v>14211</v>
      </c>
      <c r="T13" s="48">
        <f t="shared" si="11"/>
        <v>26173</v>
      </c>
      <c r="V13" s="24" t="s">
        <v>10</v>
      </c>
      <c r="W13" s="26">
        <v>11014</v>
      </c>
      <c r="X13" s="28">
        <v>13122</v>
      </c>
      <c r="Y13" s="55">
        <f t="shared" si="5"/>
        <v>24136</v>
      </c>
      <c r="Z13" s="31">
        <f t="shared" si="4"/>
        <v>2037</v>
      </c>
    </row>
    <row r="14" spans="1:26" ht="82.5" customHeight="1" x14ac:dyDescent="0.15">
      <c r="A14" s="49">
        <v>46059</v>
      </c>
      <c r="B14" s="23" t="s">
        <v>18</v>
      </c>
      <c r="C14" s="42">
        <v>738</v>
      </c>
      <c r="D14" s="43">
        <v>792</v>
      </c>
      <c r="E14" s="34">
        <f t="shared" si="12"/>
        <v>1530</v>
      </c>
      <c r="F14" s="44">
        <v>849</v>
      </c>
      <c r="G14" s="45">
        <v>1417</v>
      </c>
      <c r="H14" s="34">
        <f t="shared" si="6"/>
        <v>2266</v>
      </c>
      <c r="I14" s="46">
        <v>1105</v>
      </c>
      <c r="J14" s="45">
        <v>1767</v>
      </c>
      <c r="K14" s="34">
        <f t="shared" si="7"/>
        <v>2872</v>
      </c>
      <c r="L14" s="46">
        <v>1114</v>
      </c>
      <c r="M14" s="45">
        <v>1629</v>
      </c>
      <c r="N14" s="34">
        <f t="shared" si="8"/>
        <v>2743</v>
      </c>
      <c r="O14" s="52">
        <f t="shared" si="9"/>
        <v>3806</v>
      </c>
      <c r="P14" s="47">
        <f t="shared" si="9"/>
        <v>5605</v>
      </c>
      <c r="Q14" s="34">
        <f t="shared" si="10"/>
        <v>9411</v>
      </c>
      <c r="R14" s="52">
        <f t="shared" si="13"/>
        <v>15768</v>
      </c>
      <c r="S14" s="47">
        <f t="shared" si="13"/>
        <v>19816</v>
      </c>
      <c r="T14" s="48">
        <f t="shared" si="11"/>
        <v>35584</v>
      </c>
      <c r="V14" s="24" t="s">
        <v>9</v>
      </c>
      <c r="W14" s="26">
        <v>13204</v>
      </c>
      <c r="X14" s="28">
        <v>16260</v>
      </c>
      <c r="Y14" s="55">
        <f t="shared" si="5"/>
        <v>29464</v>
      </c>
      <c r="Z14" s="31">
        <f t="shared" si="4"/>
        <v>6120</v>
      </c>
    </row>
    <row r="15" spans="1:26" ht="82.5" customHeight="1" thickBot="1" x14ac:dyDescent="0.2">
      <c r="A15" s="58">
        <v>46060</v>
      </c>
      <c r="B15" s="23" t="s">
        <v>27</v>
      </c>
      <c r="C15" s="42">
        <v>1309</v>
      </c>
      <c r="D15" s="43">
        <v>1132</v>
      </c>
      <c r="E15" s="34">
        <f t="shared" si="12"/>
        <v>2441</v>
      </c>
      <c r="F15" s="44">
        <v>1149</v>
      </c>
      <c r="G15" s="45">
        <v>1372</v>
      </c>
      <c r="H15" s="34">
        <f t="shared" si="6"/>
        <v>2521</v>
      </c>
      <c r="I15" s="46">
        <v>1561</v>
      </c>
      <c r="J15" s="45">
        <v>1756</v>
      </c>
      <c r="K15" s="34">
        <f t="shared" si="7"/>
        <v>3317</v>
      </c>
      <c r="L15" s="46">
        <v>1506</v>
      </c>
      <c r="M15" s="45">
        <v>1588</v>
      </c>
      <c r="N15" s="34">
        <f t="shared" si="8"/>
        <v>3094</v>
      </c>
      <c r="O15" s="54">
        <f t="shared" si="9"/>
        <v>5525</v>
      </c>
      <c r="P15" s="47">
        <f t="shared" si="9"/>
        <v>5848</v>
      </c>
      <c r="Q15" s="34">
        <f t="shared" si="10"/>
        <v>11373</v>
      </c>
      <c r="R15" s="52">
        <f t="shared" si="13"/>
        <v>21293</v>
      </c>
      <c r="S15" s="47">
        <f t="shared" si="13"/>
        <v>25664</v>
      </c>
      <c r="T15" s="48">
        <f t="shared" si="11"/>
        <v>46957</v>
      </c>
      <c r="V15" s="25" t="s">
        <v>8</v>
      </c>
      <c r="W15" s="29">
        <v>17302</v>
      </c>
      <c r="X15" s="30">
        <v>20882</v>
      </c>
      <c r="Y15" s="56">
        <f t="shared" si="5"/>
        <v>38184</v>
      </c>
      <c r="Z15" s="53">
        <f t="shared" si="4"/>
        <v>8773</v>
      </c>
    </row>
    <row r="16" spans="1:26" ht="75" customHeight="1" x14ac:dyDescent="0.15">
      <c r="A16" s="97" t="s">
        <v>7</v>
      </c>
      <c r="B16" s="98"/>
      <c r="C16" s="107">
        <f>IF(C9="","",C5+C6+C7+C8+C9+C10+C11+C12+C13+C14+C15)</f>
        <v>4248</v>
      </c>
      <c r="D16" s="109">
        <f>IF(D9="","",D5+D6+D7+D8+D9+D10+D11+D12+D13+D14+D15)</f>
        <v>4073</v>
      </c>
      <c r="E16" s="89">
        <f>IF(E9="","",C16+D16)</f>
        <v>8321</v>
      </c>
      <c r="F16" s="91">
        <f>IF(F9="","",F9+F10+F11+F12+F13+F14+F15)</f>
        <v>4663</v>
      </c>
      <c r="G16" s="91">
        <f>IF(G9="","",G9+G10+G11+G12+G13+G14+G15)</f>
        <v>6430</v>
      </c>
      <c r="H16" s="89">
        <f>IF(H9="","",F16+G16)</f>
        <v>11093</v>
      </c>
      <c r="I16" s="91">
        <f>IF(I9="","",I9+I10+I11+I12+I13+I14+I15)</f>
        <v>6283</v>
      </c>
      <c r="J16" s="91">
        <f>IF(J9="","",J9+J10+J11+J12+J13+J14+J15)</f>
        <v>7894</v>
      </c>
      <c r="K16" s="89">
        <f>IF(K9="","",I16+J16)</f>
        <v>14177</v>
      </c>
      <c r="L16" s="91">
        <f>IF(L9="","",L9+L10+L11+L12+L13+L14+L15)</f>
        <v>6099</v>
      </c>
      <c r="M16" s="91">
        <f>IF(M9="","",M9+M10+M11+M12+M13+M14+M15)</f>
        <v>7267</v>
      </c>
      <c r="N16" s="89">
        <f>IF(N9="","",L16+M16)</f>
        <v>13366</v>
      </c>
      <c r="O16" s="83"/>
      <c r="P16" s="83"/>
      <c r="Q16" s="85"/>
      <c r="R16" s="83"/>
      <c r="S16" s="83"/>
      <c r="T16" s="85"/>
    </row>
    <row r="17" spans="1:22" ht="82.5" customHeight="1" thickBot="1" x14ac:dyDescent="0.2">
      <c r="A17" s="99"/>
      <c r="B17" s="100"/>
      <c r="C17" s="108"/>
      <c r="D17" s="110"/>
      <c r="E17" s="90"/>
      <c r="F17" s="92"/>
      <c r="G17" s="92"/>
      <c r="H17" s="90"/>
      <c r="I17" s="92"/>
      <c r="J17" s="92"/>
      <c r="K17" s="90"/>
      <c r="L17" s="92"/>
      <c r="M17" s="92"/>
      <c r="N17" s="90"/>
      <c r="O17" s="84"/>
      <c r="P17" s="84"/>
      <c r="Q17" s="86"/>
      <c r="R17" s="84"/>
      <c r="S17" s="84"/>
      <c r="T17" s="86"/>
      <c r="V17" s="66" t="s">
        <v>30</v>
      </c>
    </row>
    <row r="18" spans="1:22" ht="75" customHeight="1" x14ac:dyDescent="0.15">
      <c r="A18" s="111" t="s">
        <v>29</v>
      </c>
      <c r="B18" s="112"/>
      <c r="C18" s="107">
        <v>3532</v>
      </c>
      <c r="D18" s="109">
        <v>3317</v>
      </c>
      <c r="E18" s="115">
        <f>C18+D18</f>
        <v>6849</v>
      </c>
      <c r="F18" s="117">
        <v>3479</v>
      </c>
      <c r="G18" s="119">
        <v>4964</v>
      </c>
      <c r="H18" s="115">
        <f>F18+G18</f>
        <v>8443</v>
      </c>
      <c r="I18" s="117">
        <v>5684</v>
      </c>
      <c r="J18" s="119">
        <v>7063</v>
      </c>
      <c r="K18" s="115">
        <f>I18+J18</f>
        <v>12747</v>
      </c>
      <c r="L18" s="117">
        <v>4607</v>
      </c>
      <c r="M18" s="119">
        <v>5538</v>
      </c>
      <c r="N18" s="115">
        <f>L18+M18</f>
        <v>10145</v>
      </c>
    </row>
    <row r="19" spans="1:22" ht="82.5" customHeight="1" thickBot="1" x14ac:dyDescent="0.2">
      <c r="A19" s="113"/>
      <c r="B19" s="114"/>
      <c r="C19" s="108"/>
      <c r="D19" s="110"/>
      <c r="E19" s="116"/>
      <c r="F19" s="118"/>
      <c r="G19" s="120"/>
      <c r="H19" s="116"/>
      <c r="I19" s="118"/>
      <c r="J19" s="120"/>
      <c r="K19" s="116"/>
      <c r="L19" s="118"/>
      <c r="M19" s="120"/>
      <c r="N19" s="116"/>
    </row>
    <row r="20" spans="1:22" ht="75" customHeight="1" x14ac:dyDescent="0.15">
      <c r="G20" s="2"/>
      <c r="I20" s="2"/>
    </row>
  </sheetData>
  <mergeCells count="41">
    <mergeCell ref="A1:Z1"/>
    <mergeCell ref="A3:B4"/>
    <mergeCell ref="C3:E3"/>
    <mergeCell ref="F3:H3"/>
    <mergeCell ref="I3:K3"/>
    <mergeCell ref="L3:N3"/>
    <mergeCell ref="O3:Q3"/>
    <mergeCell ref="R3:T3"/>
    <mergeCell ref="W3:Y3"/>
    <mergeCell ref="A16:B17"/>
    <mergeCell ref="C16:C17"/>
    <mergeCell ref="D16:D17"/>
    <mergeCell ref="E16:E17"/>
    <mergeCell ref="F16:F17"/>
    <mergeCell ref="G18:G19"/>
    <mergeCell ref="H18:H19"/>
    <mergeCell ref="I18:I19"/>
    <mergeCell ref="J18:J19"/>
    <mergeCell ref="N16:N17"/>
    <mergeCell ref="H16:H17"/>
    <mergeCell ref="I16:I17"/>
    <mergeCell ref="J16:J17"/>
    <mergeCell ref="K16:K17"/>
    <mergeCell ref="L16:L17"/>
    <mergeCell ref="M16:M17"/>
    <mergeCell ref="G16:G17"/>
    <mergeCell ref="K18:K19"/>
    <mergeCell ref="L18:L19"/>
    <mergeCell ref="M18:M19"/>
    <mergeCell ref="N18:N19"/>
    <mergeCell ref="A18:B19"/>
    <mergeCell ref="C18:C19"/>
    <mergeCell ref="D18:D19"/>
    <mergeCell ref="E18:E19"/>
    <mergeCell ref="F18:F19"/>
    <mergeCell ref="T16:T17"/>
    <mergeCell ref="O16:O17"/>
    <mergeCell ref="P16:P17"/>
    <mergeCell ref="Q16:Q17"/>
    <mergeCell ref="R16:R17"/>
    <mergeCell ref="S16:S17"/>
  </mergeCells>
  <phoneticPr fontId="2"/>
  <pageMargins left="0.70866141732283472" right="0.31496062992125984" top="0.39370078740157483" bottom="0.15748031496062992" header="0.31496062992125984" footer="0.31496062992125984"/>
  <pageSetup paperSize="9" scale="35" fitToHeight="0" orientation="landscape" r:id="rId1"/>
  <rowBreaks count="1" manualBreakCount="1">
    <brk id="20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小選挙区</vt:lpstr>
      <vt:lpstr>比例代表</vt:lpstr>
      <vt:lpstr>国民審査</vt:lpstr>
      <vt:lpstr>国民審査!Print_Area</vt:lpstr>
      <vt:lpstr>小選挙区!Print_Area</vt:lpstr>
      <vt:lpstr>比例代表!Print_Area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中西</cp:lastModifiedBy>
  <cp:lastPrinted>2026-02-06T12:04:07Z</cp:lastPrinted>
  <dcterms:created xsi:type="dcterms:W3CDTF">2016-06-26T05:31:28Z</dcterms:created>
  <dcterms:modified xsi:type="dcterms:W3CDTF">2026-02-07T11:30:07Z</dcterms:modified>
</cp:coreProperties>
</file>