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jo190239\Downloads\"/>
    </mc:Choice>
  </mc:AlternateContent>
  <bookViews>
    <workbookView xWindow="0" yWindow="11400" windowWidth="23040" windowHeight="9090"/>
  </bookViews>
  <sheets>
    <sheet name="交付申請書（第１号様式）" sheetId="5" r:id="rId1"/>
    <sheet name="積算表" sheetId="10" r:id="rId2"/>
    <sheet name="所要額調書（第２号様式）" sheetId="7" r:id="rId3"/>
    <sheet name="予算書" sheetId="2" r:id="rId4"/>
    <sheet name="【例】積算表" sheetId="14" r:id="rId5"/>
    <sheet name="【例】所要額調書" sheetId="12" r:id="rId6"/>
    <sheet name="【例】予算書" sheetId="13" r:id="rId7"/>
  </sheets>
  <definedNames>
    <definedName name="a" hidden="1">{"'住記ｲﾝﾀｰﾌｪｰｽﾚｲｱｳﾄ'!$E$5:$F$11"}</definedName>
    <definedName name="b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HTML_CodePage" hidden="1">932</definedName>
    <definedName name="HTML_Control" localSheetId="5" hidden="1">{"'住記ｲﾝﾀｰﾌｪｰｽﾚｲｱｳﾄ'!$E$5:$F$11"}</definedName>
    <definedName name="HTML_Control" localSheetId="4" hidden="1">{"'住記ｲﾝﾀｰﾌｪｰｽﾚｲｱｳﾄ'!$E$5:$F$11"}</definedName>
    <definedName name="HTML_Control" localSheetId="6" hidden="1">{"'住記ｲﾝﾀｰﾌｪｰｽﾚｲｱｳﾄ'!$E$5:$F$11"}</definedName>
    <definedName name="HTML_Control" hidden="1">{"'住記ｲﾝﾀｰﾌｪｰｽﾚｲｱｳﾄ'!$E$5:$F$11"}</definedName>
    <definedName name="HTML_Description" hidden="1">""</definedName>
    <definedName name="HTML_Email" hidden="1">""</definedName>
    <definedName name="HTML_Header" hidden="1">"住記ｲﾝﾀｰﾌｪｰｽﾚｲｱｳﾄ"</definedName>
    <definedName name="HTML_LastUpdate" hidden="1">"98/01/19"</definedName>
    <definedName name="HTML_LineAfter" hidden="1">FALSE</definedName>
    <definedName name="HTML_LineBefore" hidden="1">FALSE</definedName>
    <definedName name="HTML_Name" hidden="1">"野尻和輝"</definedName>
    <definedName name="HTML_OBDlg2" hidden="1">TRUE</definedName>
    <definedName name="HTML_OBDlg4" hidden="1">TRUE</definedName>
    <definedName name="HTML_OS" hidden="1">0</definedName>
    <definedName name="HTML_PathFile" hidden="1">"C:\My Documents\MyHTML０.htm"</definedName>
    <definedName name="HTML_Title" hidden="1">"住記レイアウト"</definedName>
    <definedName name="_xlnm.Print_Area" localSheetId="6">【例】予算書!$A$1:$E$48</definedName>
    <definedName name="_xlnm.Print_Area" localSheetId="3">予算書!$A$1:$E$49</definedName>
    <definedName name="wrn.世田谷ＤＢ設計書." localSheetId="5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localSheetId="4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localSheetId="6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販社名">"テキスト 45"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4" l="1"/>
  <c r="J41" i="14"/>
  <c r="D41" i="14"/>
  <c r="B41" i="14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N33" i="14"/>
  <c r="O33" i="14" s="1"/>
  <c r="N32" i="14"/>
  <c r="O32" i="14" s="1"/>
  <c r="N31" i="14"/>
  <c r="O31" i="14" s="1"/>
  <c r="N30" i="14"/>
  <c r="O30" i="14" s="1"/>
  <c r="N29" i="14"/>
  <c r="O29" i="14" s="1"/>
  <c r="F29" i="14"/>
  <c r="G29" i="14" s="1"/>
  <c r="O24" i="14"/>
  <c r="M24" i="14"/>
  <c r="N40" i="14" s="1"/>
  <c r="O40" i="14" s="1"/>
  <c r="G24" i="14"/>
  <c r="F33" i="14" s="1"/>
  <c r="G33" i="14" s="1"/>
  <c r="E24" i="14"/>
  <c r="A24" i="14"/>
  <c r="I24" i="14" s="1"/>
  <c r="L21" i="14"/>
  <c r="J21" i="14"/>
  <c r="D21" i="14"/>
  <c r="B21" i="14"/>
  <c r="N16" i="14"/>
  <c r="O16" i="14" s="1"/>
  <c r="N15" i="14"/>
  <c r="O15" i="14" s="1"/>
  <c r="N14" i="14"/>
  <c r="O14" i="14" s="1"/>
  <c r="N13" i="14"/>
  <c r="O13" i="14" s="1"/>
  <c r="N12" i="14"/>
  <c r="O12" i="14" s="1"/>
  <c r="N11" i="14"/>
  <c r="O11" i="14" s="1"/>
  <c r="N10" i="14"/>
  <c r="O10" i="14" s="1"/>
  <c r="N9" i="14"/>
  <c r="O9" i="14" s="1"/>
  <c r="O4" i="14"/>
  <c r="M4" i="14"/>
  <c r="N20" i="14" s="1"/>
  <c r="O20" i="14" s="1"/>
  <c r="I4" i="14"/>
  <c r="G4" i="14"/>
  <c r="F20" i="14" s="1"/>
  <c r="G20" i="14" s="1"/>
  <c r="E4" i="14"/>
  <c r="N17" i="14" l="1"/>
  <c r="O17" i="14" s="1"/>
  <c r="O21" i="14" s="1"/>
  <c r="N18" i="14"/>
  <c r="O18" i="14" s="1"/>
  <c r="N19" i="14"/>
  <c r="O19" i="14" s="1"/>
  <c r="N34" i="14"/>
  <c r="O34" i="14" s="1"/>
  <c r="O41" i="14" s="1"/>
  <c r="N35" i="14"/>
  <c r="O35" i="14" s="1"/>
  <c r="N36" i="14"/>
  <c r="O36" i="14" s="1"/>
  <c r="N37" i="14"/>
  <c r="O37" i="14" s="1"/>
  <c r="N38" i="14"/>
  <c r="O38" i="14" s="1"/>
  <c r="N39" i="14"/>
  <c r="O39" i="14" s="1"/>
  <c r="F9" i="14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18" i="14"/>
  <c r="G18" i="14" s="1"/>
  <c r="F19" i="14"/>
  <c r="G19" i="14" s="1"/>
  <c r="F30" i="14"/>
  <c r="G30" i="14" s="1"/>
  <c r="G41" i="14" s="1"/>
  <c r="F32" i="14"/>
  <c r="G32" i="14" s="1"/>
  <c r="F31" i="14"/>
  <c r="G31" i="14" s="1"/>
  <c r="F41" i="14" l="1"/>
  <c r="C42" i="14" s="1"/>
  <c r="G9" i="14"/>
  <c r="G21" i="14" s="1"/>
  <c r="F21" i="14"/>
  <c r="N41" i="14"/>
  <c r="K42" i="14" s="1"/>
  <c r="N21" i="14"/>
  <c r="K22" i="14" s="1"/>
  <c r="C22" i="14" l="1"/>
  <c r="D39" i="13" l="1"/>
  <c r="C39" i="13"/>
  <c r="D15" i="13"/>
  <c r="C15" i="13"/>
  <c r="AK29" i="12"/>
  <c r="AT27" i="12"/>
  <c r="AT25" i="12"/>
  <c r="AT23" i="12"/>
  <c r="AT21" i="12"/>
  <c r="AT19" i="12"/>
  <c r="AT29" i="12" s="1"/>
  <c r="Y12" i="12" s="1"/>
  <c r="S12" i="12"/>
  <c r="AE12" i="12" s="1"/>
  <c r="A44" i="2" l="1"/>
  <c r="F52" i="10" l="1"/>
  <c r="F53" i="10"/>
  <c r="F54" i="10"/>
  <c r="F55" i="10"/>
  <c r="F56" i="10"/>
  <c r="F57" i="10"/>
  <c r="F58" i="10"/>
  <c r="F59" i="10"/>
  <c r="F60" i="10"/>
  <c r="F61" i="10"/>
  <c r="F62" i="10"/>
  <c r="F51" i="10"/>
  <c r="N30" i="10"/>
  <c r="N31" i="10"/>
  <c r="N32" i="10"/>
  <c r="N33" i="10"/>
  <c r="N34" i="10"/>
  <c r="N35" i="10"/>
  <c r="N36" i="10"/>
  <c r="N37" i="10"/>
  <c r="N38" i="10"/>
  <c r="N39" i="10"/>
  <c r="N40" i="10"/>
  <c r="N29" i="10"/>
  <c r="F30" i="10"/>
  <c r="F31" i="10"/>
  <c r="F32" i="10"/>
  <c r="F33" i="10"/>
  <c r="F34" i="10"/>
  <c r="F35" i="10"/>
  <c r="F36" i="10"/>
  <c r="F37" i="10"/>
  <c r="F38" i="10"/>
  <c r="F39" i="10"/>
  <c r="F40" i="10"/>
  <c r="F29" i="10"/>
  <c r="N10" i="10"/>
  <c r="N11" i="10"/>
  <c r="N12" i="10"/>
  <c r="N13" i="10"/>
  <c r="N14" i="10"/>
  <c r="N15" i="10"/>
  <c r="N16" i="10"/>
  <c r="N17" i="10"/>
  <c r="N18" i="10"/>
  <c r="N19" i="10"/>
  <c r="N20" i="10"/>
  <c r="N9" i="10"/>
  <c r="F10" i="10"/>
  <c r="F11" i="10"/>
  <c r="F12" i="10"/>
  <c r="F13" i="10"/>
  <c r="F14" i="10"/>
  <c r="F15" i="10"/>
  <c r="F16" i="10"/>
  <c r="F17" i="10"/>
  <c r="F18" i="10"/>
  <c r="F19" i="10"/>
  <c r="F20" i="10"/>
  <c r="F9" i="10"/>
  <c r="A3" i="2" l="1"/>
  <c r="C30" i="5" l="1"/>
  <c r="X27" i="7" l="1"/>
  <c r="Q27" i="7"/>
  <c r="M27" i="7"/>
  <c r="K27" i="7"/>
  <c r="X25" i="7"/>
  <c r="Q25" i="7"/>
  <c r="M25" i="7"/>
  <c r="K25" i="7"/>
  <c r="X23" i="7"/>
  <c r="Q23" i="7"/>
  <c r="M23" i="7"/>
  <c r="K23" i="7"/>
  <c r="X21" i="7"/>
  <c r="Q21" i="7"/>
  <c r="M21" i="7"/>
  <c r="K21" i="7"/>
  <c r="Q19" i="7"/>
  <c r="M19" i="7"/>
  <c r="K19" i="7"/>
  <c r="B1" i="10" l="1"/>
  <c r="B44" i="10" s="1"/>
  <c r="D63" i="10"/>
  <c r="B63" i="10"/>
  <c r="G62" i="10"/>
  <c r="G61" i="10"/>
  <c r="G60" i="10"/>
  <c r="G59" i="10"/>
  <c r="G58" i="10"/>
  <c r="G57" i="10"/>
  <c r="G56" i="10"/>
  <c r="G55" i="10"/>
  <c r="G54" i="10"/>
  <c r="G53" i="10"/>
  <c r="G52" i="10"/>
  <c r="G46" i="10"/>
  <c r="E46" i="10"/>
  <c r="L41" i="10"/>
  <c r="J41" i="10"/>
  <c r="D41" i="10"/>
  <c r="B41" i="10"/>
  <c r="O40" i="10"/>
  <c r="G40" i="10"/>
  <c r="O39" i="10"/>
  <c r="G39" i="10"/>
  <c r="O38" i="10"/>
  <c r="G38" i="10"/>
  <c r="O37" i="10"/>
  <c r="G37" i="10"/>
  <c r="O36" i="10"/>
  <c r="G36" i="10"/>
  <c r="O35" i="10"/>
  <c r="G35" i="10"/>
  <c r="O34" i="10"/>
  <c r="G34" i="10"/>
  <c r="O33" i="10"/>
  <c r="G33" i="10"/>
  <c r="O32" i="10"/>
  <c r="G32" i="10"/>
  <c r="O31" i="10"/>
  <c r="G31" i="10"/>
  <c r="O30" i="10"/>
  <c r="G30" i="10"/>
  <c r="O29" i="10"/>
  <c r="F41" i="10"/>
  <c r="AC23" i="7" s="1"/>
  <c r="O24" i="10"/>
  <c r="M24" i="10"/>
  <c r="G24" i="10"/>
  <c r="E24" i="10"/>
  <c r="L21" i="10"/>
  <c r="J21" i="10"/>
  <c r="D21" i="10"/>
  <c r="B21" i="10"/>
  <c r="X19" i="7" s="1"/>
  <c r="O20" i="10"/>
  <c r="G20" i="10"/>
  <c r="O19" i="10"/>
  <c r="G19" i="10"/>
  <c r="O18" i="10"/>
  <c r="G18" i="10"/>
  <c r="O17" i="10"/>
  <c r="G17" i="10"/>
  <c r="O16" i="10"/>
  <c r="G16" i="10"/>
  <c r="O15" i="10"/>
  <c r="G15" i="10"/>
  <c r="O14" i="10"/>
  <c r="G14" i="10"/>
  <c r="O13" i="10"/>
  <c r="G13" i="10"/>
  <c r="O12" i="10"/>
  <c r="G12" i="10"/>
  <c r="O11" i="10"/>
  <c r="G11" i="10"/>
  <c r="O10" i="10"/>
  <c r="O9" i="10"/>
  <c r="O4" i="10"/>
  <c r="M4" i="10"/>
  <c r="I4" i="10"/>
  <c r="A24" i="10" s="1"/>
  <c r="I24" i="10" s="1"/>
  <c r="A46" i="10" s="1"/>
  <c r="G4" i="10"/>
  <c r="G10" i="10" s="1"/>
  <c r="E4" i="10"/>
  <c r="G9" i="10" s="1"/>
  <c r="G29" i="10" l="1"/>
  <c r="G41" i="10" s="1"/>
  <c r="AK23" i="7" s="1"/>
  <c r="AT23" i="7" s="1"/>
  <c r="F63" i="10"/>
  <c r="AC27" i="7" s="1"/>
  <c r="G21" i="10"/>
  <c r="AK19" i="7" s="1"/>
  <c r="F21" i="10"/>
  <c r="AC19" i="7" s="1"/>
  <c r="O21" i="10"/>
  <c r="AK21" i="7" s="1"/>
  <c r="AT21" i="7" s="1"/>
  <c r="O41" i="10"/>
  <c r="AK25" i="7" s="1"/>
  <c r="AT25" i="7" s="1"/>
  <c r="N21" i="10"/>
  <c r="N41" i="10"/>
  <c r="AC25" i="7" s="1"/>
  <c r="G51" i="10"/>
  <c r="G63" i="10" s="1"/>
  <c r="K22" i="10" l="1"/>
  <c r="AC21" i="7"/>
  <c r="C42" i="10"/>
  <c r="C64" i="10"/>
  <c r="AK27" i="7"/>
  <c r="AT27" i="7" s="1"/>
  <c r="AT19" i="7"/>
  <c r="C22" i="10"/>
  <c r="K42" i="10"/>
  <c r="AK29" i="7" l="1"/>
  <c r="S12" i="7"/>
  <c r="AT29" i="7" l="1"/>
  <c r="Y12" i="7" s="1"/>
  <c r="AE12" i="7" s="1"/>
  <c r="C27" i="5" s="1"/>
  <c r="D12" i="2" l="1"/>
  <c r="C47" i="2"/>
  <c r="C46" i="2"/>
  <c r="C45" i="2"/>
  <c r="C16" i="2" l="1"/>
  <c r="C40" i="2" l="1"/>
  <c r="D40" i="2"/>
  <c r="D16" i="2" l="1"/>
  <c r="D41" i="2" s="1"/>
</calcChain>
</file>

<file path=xl/sharedStrings.xml><?xml version="1.0" encoding="utf-8"?>
<sst xmlns="http://schemas.openxmlformats.org/spreadsheetml/2006/main" count="366" uniqueCount="157">
  <si>
    <t>科　　目</t>
  </si>
  <si>
    <t>備　　考</t>
  </si>
  <si>
    <t>利用者負担額</t>
  </si>
  <si>
    <t>訓練等給付費</t>
  </si>
  <si>
    <t>家賃</t>
  </si>
  <si>
    <t>食費</t>
  </si>
  <si>
    <t>光熱水費</t>
  </si>
  <si>
    <t>合　　計</t>
  </si>
  <si>
    <t>１　歳　入</t>
    <rPh sb="2" eb="3">
      <t>トシ</t>
    </rPh>
    <rPh sb="4" eb="5">
      <t>イリ</t>
    </rPh>
    <phoneticPr fontId="1"/>
  </si>
  <si>
    <t>２　歳　出</t>
    <rPh sb="2" eb="3">
      <t>トシ</t>
    </rPh>
    <rPh sb="4" eb="5">
      <t>デ</t>
    </rPh>
    <phoneticPr fontId="1"/>
  </si>
  <si>
    <t>　上記のとおり相違ないことを証明します。</t>
    <phoneticPr fontId="1"/>
  </si>
  <si>
    <t>金　　額　（円）</t>
    <rPh sb="6" eb="7">
      <t>エン</t>
    </rPh>
    <phoneticPr fontId="1"/>
  </si>
  <si>
    <t>給与</t>
    <rPh sb="0" eb="2">
      <t>キュウヨ</t>
    </rPh>
    <phoneticPr fontId="1"/>
  </si>
  <si>
    <t>賞与</t>
    <rPh sb="0" eb="2">
      <t>ショウヨ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</si>
  <si>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</si>
  <si>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事業費</t>
    <rPh sb="0" eb="3">
      <t>ジギョウヒ</t>
    </rPh>
    <phoneticPr fontId="1"/>
  </si>
  <si>
    <t>人件費
（補助対象経費）</t>
    <phoneticPr fontId="1"/>
  </si>
  <si>
    <t>保険衛生費</t>
    <rPh sb="0" eb="2">
      <t>ホケン</t>
    </rPh>
    <rPh sb="2" eb="5">
      <t>エイセイヒ</t>
    </rPh>
    <phoneticPr fontId="1"/>
  </si>
  <si>
    <t>旅費交通費</t>
    <rPh sb="0" eb="2">
      <t>リョヒ</t>
    </rPh>
    <rPh sb="2" eb="5">
      <t>コウツウヒ</t>
    </rPh>
    <phoneticPr fontId="1"/>
  </si>
  <si>
    <t>施設整備費</t>
    <rPh sb="0" eb="2">
      <t>シセツ</t>
    </rPh>
    <rPh sb="2" eb="5">
      <t>セイビヒ</t>
    </rPh>
    <phoneticPr fontId="1"/>
  </si>
  <si>
    <t>事務費</t>
    <rPh sb="0" eb="3">
      <t>ジムヒ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</si>
  <si>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</si>
  <si>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業務委託費</t>
    <rPh sb="0" eb="2">
      <t>ギョウム</t>
    </rPh>
    <rPh sb="2" eb="4">
      <t>イタク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</si>
  <si>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</si>
  <si>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金　　額　（円）
（八千代市対象者分）</t>
    <rPh sb="14" eb="17">
      <t>タイショウシャ</t>
    </rPh>
    <rPh sb="17" eb="18">
      <t>ブン</t>
    </rPh>
    <phoneticPr fontId="1"/>
  </si>
  <si>
    <t>１　補助金所要額</t>
    <rPh sb="2" eb="5">
      <t>ホジョキン</t>
    </rPh>
    <rPh sb="5" eb="7">
      <t>ショヨウ</t>
    </rPh>
    <rPh sb="7" eb="8">
      <t>ガク</t>
    </rPh>
    <phoneticPr fontId="8"/>
  </si>
  <si>
    <t>(単位：円）</t>
    <rPh sb="1" eb="3">
      <t>タンイ</t>
    </rPh>
    <rPh sb="4" eb="5">
      <t>エン</t>
    </rPh>
    <phoneticPr fontId="8"/>
  </si>
  <si>
    <t>補助対象
利用者数</t>
    <rPh sb="0" eb="1">
      <t>タスク</t>
    </rPh>
    <rPh sb="1" eb="2">
      <t>スケ</t>
    </rPh>
    <rPh sb="2" eb="3">
      <t>タイ</t>
    </rPh>
    <rPh sb="3" eb="4">
      <t>ゾウ</t>
    </rPh>
    <rPh sb="5" eb="6">
      <t>リ</t>
    </rPh>
    <rPh sb="6" eb="7">
      <t>ヨウ</t>
    </rPh>
    <rPh sb="7" eb="8">
      <t>シャ</t>
    </rPh>
    <rPh sb="8" eb="9">
      <t>スウ</t>
    </rPh>
    <phoneticPr fontId="8"/>
  </si>
  <si>
    <t>補助対象経費</t>
    <rPh sb="0" eb="2">
      <t>ホジョ</t>
    </rPh>
    <rPh sb="2" eb="4">
      <t>タイショウ</t>
    </rPh>
    <rPh sb="4" eb="6">
      <t>ケイヒ</t>
    </rPh>
    <phoneticPr fontId="8"/>
  </si>
  <si>
    <t xml:space="preserve">
補助基準額計
D</t>
    <rPh sb="1" eb="3">
      <t>ホジョ</t>
    </rPh>
    <rPh sb="3" eb="5">
      <t>キジュン</t>
    </rPh>
    <rPh sb="5" eb="6">
      <t>ガク</t>
    </rPh>
    <rPh sb="6" eb="7">
      <t>ケイ</t>
    </rPh>
    <phoneticPr fontId="8"/>
  </si>
  <si>
    <t>補助所要額
（C又はD
のいずれか
少ない額）
E</t>
    <rPh sb="0" eb="2">
      <t>ホジョ</t>
    </rPh>
    <rPh sb="2" eb="4">
      <t>ショヨウ</t>
    </rPh>
    <rPh sb="4" eb="5">
      <t>ガク</t>
    </rPh>
    <rPh sb="8" eb="9">
      <t>マタ</t>
    </rPh>
    <rPh sb="18" eb="19">
      <t>スク</t>
    </rPh>
    <rPh sb="21" eb="22">
      <t>ガク</t>
    </rPh>
    <phoneticPr fontId="8"/>
  </si>
  <si>
    <t>補助対象経
費の支出額
A</t>
    <rPh sb="0" eb="2">
      <t>ホジョ</t>
    </rPh>
    <rPh sb="2" eb="4">
      <t>タイショウ</t>
    </rPh>
    <rPh sb="4" eb="5">
      <t>キョウ</t>
    </rPh>
    <rPh sb="6" eb="7">
      <t>ヒ</t>
    </rPh>
    <rPh sb="8" eb="10">
      <t>シシュツ</t>
    </rPh>
    <rPh sb="10" eb="11">
      <t>ガク</t>
    </rPh>
    <phoneticPr fontId="8"/>
  </si>
  <si>
    <t>補助金,寄附金
等の収入額
B</t>
    <rPh sb="0" eb="3">
      <t>ホジョキン</t>
    </rPh>
    <rPh sb="4" eb="7">
      <t>キフキン</t>
    </rPh>
    <rPh sb="8" eb="9">
      <t>トウ</t>
    </rPh>
    <rPh sb="10" eb="12">
      <t>シュウニュウ</t>
    </rPh>
    <rPh sb="12" eb="13">
      <t>ガク</t>
    </rPh>
    <phoneticPr fontId="8"/>
  </si>
  <si>
    <t>差引額
（　A　-　B　）
C</t>
    <rPh sb="0" eb="2">
      <t>サシヒキ</t>
    </rPh>
    <rPh sb="2" eb="3">
      <t>ガク</t>
    </rPh>
    <phoneticPr fontId="8"/>
  </si>
  <si>
    <t>注　補助基準額計Dには，補助対象利用者の内訳の合計（D)を入れること。</t>
    <rPh sb="0" eb="1">
      <t>チュウ</t>
    </rPh>
    <rPh sb="2" eb="4">
      <t>ホジョ</t>
    </rPh>
    <rPh sb="4" eb="6">
      <t>キジュン</t>
    </rPh>
    <rPh sb="6" eb="7">
      <t>ガク</t>
    </rPh>
    <rPh sb="7" eb="8">
      <t>ケイ</t>
    </rPh>
    <rPh sb="12" eb="14">
      <t>ホジョ</t>
    </rPh>
    <rPh sb="14" eb="16">
      <t>タイショウ</t>
    </rPh>
    <rPh sb="16" eb="19">
      <t>リヨウシャ</t>
    </rPh>
    <rPh sb="20" eb="22">
      <t>ウチワケ</t>
    </rPh>
    <rPh sb="23" eb="25">
      <t>ゴウケイ</t>
    </rPh>
    <rPh sb="29" eb="30">
      <t>イ</t>
    </rPh>
    <phoneticPr fontId="8"/>
  </si>
  <si>
    <t>２　補助対象利用者の内訳</t>
    <rPh sb="2" eb="4">
      <t>ホジョ</t>
    </rPh>
    <rPh sb="4" eb="6">
      <t>タイショウ</t>
    </rPh>
    <rPh sb="6" eb="9">
      <t>リヨウシャ</t>
    </rPh>
    <rPh sb="10" eb="12">
      <t>ウチワケ</t>
    </rPh>
    <phoneticPr fontId="8"/>
  </si>
  <si>
    <t>事業所名及び
共同生活住居名</t>
    <rPh sb="0" eb="2">
      <t>ジギョウ</t>
    </rPh>
    <rPh sb="2" eb="3">
      <t>ジョ</t>
    </rPh>
    <rPh sb="3" eb="4">
      <t>ナ</t>
    </rPh>
    <rPh sb="4" eb="5">
      <t>オヨ</t>
    </rPh>
    <rPh sb="7" eb="9">
      <t>キョウドウ</t>
    </rPh>
    <rPh sb="9" eb="11">
      <t>セイカツ</t>
    </rPh>
    <rPh sb="11" eb="13">
      <t>ジュウキョ</t>
    </rPh>
    <rPh sb="13" eb="14">
      <t>メイ</t>
    </rPh>
    <phoneticPr fontId="8"/>
  </si>
  <si>
    <t>定員</t>
    <rPh sb="0" eb="2">
      <t>テイイン</t>
    </rPh>
    <phoneticPr fontId="8"/>
  </si>
  <si>
    <t xml:space="preserve">氏　　　名
</t>
    <rPh sb="0" eb="1">
      <t>シ</t>
    </rPh>
    <rPh sb="4" eb="5">
      <t>メイ</t>
    </rPh>
    <phoneticPr fontId="8"/>
  </si>
  <si>
    <t>利用延月数
①</t>
    <rPh sb="0" eb="2">
      <t>リヨウ</t>
    </rPh>
    <rPh sb="2" eb="3">
      <t>ノ</t>
    </rPh>
    <rPh sb="3" eb="4">
      <t>ツキ</t>
    </rPh>
    <rPh sb="4" eb="5">
      <t>カズ</t>
    </rPh>
    <phoneticPr fontId="8"/>
  </si>
  <si>
    <t>補助基準額
②</t>
    <rPh sb="0" eb="2">
      <t>ホジョ</t>
    </rPh>
    <rPh sb="2" eb="4">
      <t>キジュン</t>
    </rPh>
    <rPh sb="4" eb="5">
      <t>ガク</t>
    </rPh>
    <phoneticPr fontId="8"/>
  </si>
  <si>
    <t>国加算等の計
③</t>
    <rPh sb="0" eb="1">
      <t>クニ</t>
    </rPh>
    <rPh sb="1" eb="3">
      <t>カサン</t>
    </rPh>
    <rPh sb="3" eb="4">
      <t>トウ</t>
    </rPh>
    <rPh sb="5" eb="6">
      <t>ケイ</t>
    </rPh>
    <phoneticPr fontId="8"/>
  </si>
  <si>
    <t>計
①×②－③</t>
    <rPh sb="0" eb="1">
      <t>ケイ</t>
    </rPh>
    <phoneticPr fontId="8"/>
  </si>
  <si>
    <t>合計（D)</t>
    <rPh sb="0" eb="2">
      <t>ゴウケイ</t>
    </rPh>
    <phoneticPr fontId="8"/>
  </si>
  <si>
    <t>注</t>
    <rPh sb="0" eb="1">
      <t>チュウ</t>
    </rPh>
    <phoneticPr fontId="8"/>
  </si>
  <si>
    <t xml:space="preserve">   補助対象利用者が月の途中で入居又は退去した場合は，当該月の入居日数を当該月の日数で除すこと。また、金額に１円未満の端数がある時は，切り捨てること。</t>
    <phoneticPr fontId="8"/>
  </si>
  <si>
    <t>自立支援給付費等収入</t>
    <rPh sb="0" eb="2">
      <t>ジリツ</t>
    </rPh>
    <rPh sb="2" eb="4">
      <t>シエン</t>
    </rPh>
    <rPh sb="4" eb="7">
      <t>キュウフヒ</t>
    </rPh>
    <rPh sb="7" eb="8">
      <t>ナド</t>
    </rPh>
    <rPh sb="8" eb="10">
      <t>シュウニュウ</t>
    </rPh>
    <phoneticPr fontId="1"/>
  </si>
  <si>
    <t>その他の収入</t>
    <phoneticPr fontId="1"/>
  </si>
  <si>
    <t>運営補助金等</t>
    <phoneticPr fontId="1"/>
  </si>
  <si>
    <t>寄付金等</t>
    <rPh sb="3" eb="4">
      <t>ナド</t>
    </rPh>
    <phoneticPr fontId="1"/>
  </si>
  <si>
    <t>雑費</t>
  </si>
  <si>
    <t>賃借料</t>
    <rPh sb="0" eb="3">
      <t>チンシャクリョウ</t>
    </rPh>
    <phoneticPr fontId="1"/>
  </si>
  <si>
    <t>食材料費</t>
    <rPh sb="0" eb="1">
      <t>ショク</t>
    </rPh>
    <rPh sb="1" eb="4">
      <t>ザイリョウヒ</t>
    </rPh>
    <phoneticPr fontId="1"/>
  </si>
  <si>
    <t>光熱水費</t>
    <rPh sb="0" eb="1">
      <t>ヒカリ</t>
    </rPh>
    <rPh sb="1" eb="2">
      <t>ネツ</t>
    </rPh>
    <rPh sb="2" eb="3">
      <t>ミズ</t>
    </rPh>
    <rPh sb="3" eb="4">
      <t>ヒ</t>
    </rPh>
    <phoneticPr fontId="1"/>
  </si>
  <si>
    <t>日用品費</t>
    <rPh sb="0" eb="3">
      <t>ニチヨウヒン</t>
    </rPh>
    <rPh sb="3" eb="4">
      <t>ヒ</t>
    </rPh>
    <phoneticPr fontId="1"/>
  </si>
  <si>
    <t>グループホーム運営補助金</t>
    <rPh sb="7" eb="9">
      <t>ウンエイ</t>
    </rPh>
    <rPh sb="9" eb="12">
      <t>ホジョキン</t>
    </rPh>
    <phoneticPr fontId="1"/>
  </si>
  <si>
    <t>所在地</t>
    <rPh sb="0" eb="3">
      <t>ショザイチ</t>
    </rPh>
    <phoneticPr fontId="1"/>
  </si>
  <si>
    <t>（宛先）　八千代市長</t>
    <rPh sb="1" eb="3">
      <t>アテサキ</t>
    </rPh>
    <rPh sb="5" eb="10">
      <t>ヤチヨシチョウ</t>
    </rPh>
    <phoneticPr fontId="1"/>
  </si>
  <si>
    <t>　　                          所在地</t>
    <rPh sb="28" eb="31">
      <t>ショザイチ</t>
    </rPh>
    <phoneticPr fontId="1"/>
  </si>
  <si>
    <t>　　                          法人名</t>
    <rPh sb="28" eb="30">
      <t>ホウジン</t>
    </rPh>
    <rPh sb="30" eb="31">
      <t>メイ</t>
    </rPh>
    <phoneticPr fontId="1"/>
  </si>
  <si>
    <t>　　                          代表者名</t>
    <rPh sb="28" eb="31">
      <t>ダイヒョウシャ</t>
    </rPh>
    <rPh sb="31" eb="32">
      <t>メイ</t>
    </rPh>
    <phoneticPr fontId="1"/>
  </si>
  <si>
    <t>記</t>
    <rPh sb="0" eb="1">
      <t>キ</t>
    </rPh>
    <phoneticPr fontId="1"/>
  </si>
  <si>
    <t>障害支援
区分</t>
    <rPh sb="0" eb="2">
      <t>ショウガイ</t>
    </rPh>
    <rPh sb="2" eb="4">
      <t>シエン</t>
    </rPh>
    <rPh sb="5" eb="7">
      <t>クブン</t>
    </rPh>
    <phoneticPr fontId="8"/>
  </si>
  <si>
    <t>代表者</t>
  </si>
  <si>
    <t>運営に要する経費の補助</t>
    <rPh sb="0" eb="2">
      <t>ウンエイ</t>
    </rPh>
    <rPh sb="3" eb="4">
      <t>ヨウ</t>
    </rPh>
    <rPh sb="6" eb="8">
      <t>ケイヒ</t>
    </rPh>
    <rPh sb="9" eb="11">
      <t>ホジョ</t>
    </rPh>
    <phoneticPr fontId="1"/>
  </si>
  <si>
    <t>備考</t>
    <rPh sb="0" eb="2">
      <t>ビコウ</t>
    </rPh>
    <phoneticPr fontId="1"/>
  </si>
  <si>
    <r>
      <t xml:space="preserve">   国加算等の計の欄には，共同生活援助サービス費，入院時支援特別加算，長期入院時支援特別加算，帰宅時支援加算，長期帰宅時支援加算，</t>
    </r>
    <r>
      <rPr>
        <b/>
        <sz val="11"/>
        <color rgb="FFFF0000"/>
        <rFont val="ＭＳ Ｐゴシック"/>
        <family val="3"/>
        <charset val="128"/>
        <scheme val="minor"/>
      </rPr>
      <t>人員配置体制加算</t>
    </r>
    <r>
      <rPr>
        <b/>
        <sz val="11"/>
        <color theme="1"/>
        <rFont val="ＭＳ Ｐゴシック"/>
        <family val="3"/>
        <charset val="128"/>
        <scheme val="minor"/>
      </rPr>
      <t>の合計額を記入すること。</t>
    </r>
    <rPh sb="14" eb="16">
      <t>キョウドウ</t>
    </rPh>
    <rPh sb="66" eb="70">
      <t>ジンインハイチ</t>
    </rPh>
    <rPh sb="70" eb="72">
      <t>タイセイ</t>
    </rPh>
    <rPh sb="72" eb="74">
      <t>カサン</t>
    </rPh>
    <phoneticPr fontId="8"/>
  </si>
  <si>
    <t>法人名</t>
    <rPh sb="0" eb="3">
      <t>ホウジンメイ</t>
    </rPh>
    <phoneticPr fontId="1"/>
  </si>
  <si>
    <t>担当者氏名</t>
    <phoneticPr fontId="1"/>
  </si>
  <si>
    <t>区分（加算・定員・区分）</t>
    <rPh sb="0" eb="2">
      <t>クブン</t>
    </rPh>
    <rPh sb="3" eb="5">
      <t>カサン</t>
    </rPh>
    <rPh sb="6" eb="8">
      <t>テイイン</t>
    </rPh>
    <rPh sb="9" eb="11">
      <t>クブン</t>
    </rPh>
    <phoneticPr fontId="1"/>
  </si>
  <si>
    <t>基準額</t>
    <rPh sb="0" eb="3">
      <t>キジュンガク</t>
    </rPh>
    <phoneticPr fontId="1"/>
  </si>
  <si>
    <t>☎連絡先</t>
    <rPh sb="1" eb="4">
      <t>レンラクサキ</t>
    </rPh>
    <phoneticPr fontId="1"/>
  </si>
  <si>
    <t>氏名</t>
    <rPh sb="0" eb="2">
      <t>シメイ</t>
    </rPh>
    <phoneticPr fontId="1"/>
  </si>
  <si>
    <t>定員</t>
    <rPh sb="0" eb="2">
      <t>テイイン</t>
    </rPh>
    <phoneticPr fontId="1"/>
  </si>
  <si>
    <t>支援
区分</t>
    <rPh sb="0" eb="2">
      <t>シエン</t>
    </rPh>
    <rPh sb="3" eb="5">
      <t>クブン</t>
    </rPh>
    <phoneticPr fontId="1"/>
  </si>
  <si>
    <t>区分</t>
    <rPh sb="0" eb="2">
      <t>クブン</t>
    </rPh>
    <phoneticPr fontId="1"/>
  </si>
  <si>
    <t>人員配置体制加算</t>
    <rPh sb="0" eb="4">
      <t>ジンインハイチ</t>
    </rPh>
    <rPh sb="4" eb="6">
      <t>タイセイ</t>
    </rPh>
    <rPh sb="6" eb="8">
      <t>カサン</t>
    </rPh>
    <phoneticPr fontId="1"/>
  </si>
  <si>
    <t>月</t>
    <rPh sb="0" eb="1">
      <t>ツキ</t>
    </rPh>
    <phoneticPr fontId="1"/>
  </si>
  <si>
    <t>A</t>
    <phoneticPr fontId="1"/>
  </si>
  <si>
    <t>B</t>
    <phoneticPr fontId="1"/>
  </si>
  <si>
    <t>C</t>
    <phoneticPr fontId="1"/>
  </si>
  <si>
    <t>延べ
月数</t>
    <rPh sb="0" eb="1">
      <t>ノ</t>
    </rPh>
    <rPh sb="3" eb="5">
      <t>ツキスウ</t>
    </rPh>
    <phoneticPr fontId="1"/>
  </si>
  <si>
    <t>利用
日数</t>
    <rPh sb="0" eb="2">
      <t>リヨウ</t>
    </rPh>
    <rPh sb="3" eb="5">
      <t>ニッスウ</t>
    </rPh>
    <phoneticPr fontId="1"/>
  </si>
  <si>
    <t>基本報酬＋該当加算の合計額</t>
    <rPh sb="0" eb="4">
      <t>キホンホウシュウ</t>
    </rPh>
    <rPh sb="5" eb="7">
      <t>ガイトウ</t>
    </rPh>
    <rPh sb="7" eb="9">
      <t>カサン</t>
    </rPh>
    <rPh sb="10" eb="13">
      <t>ゴウケイガク</t>
    </rPh>
    <phoneticPr fontId="1"/>
  </si>
  <si>
    <t>補助基準額</t>
  </si>
  <si>
    <t>国加算等の計</t>
    <rPh sb="0" eb="3">
      <t>クニカサン</t>
    </rPh>
    <rPh sb="3" eb="4">
      <t>ナド</t>
    </rPh>
    <rPh sb="5" eb="6">
      <t>ケイ</t>
    </rPh>
    <phoneticPr fontId="1"/>
  </si>
  <si>
    <t>合計</t>
    <rPh sb="0" eb="2">
      <t>ゴウケイ</t>
    </rPh>
    <phoneticPr fontId="1"/>
  </si>
  <si>
    <t>補助所要額</t>
  </si>
  <si>
    <t>所要額調書の③へ転記↑</t>
    <rPh sb="0" eb="5">
      <t>ショヨウガクチョウショ</t>
    </rPh>
    <rPh sb="8" eb="10">
      <t>テンキ</t>
    </rPh>
    <phoneticPr fontId="8"/>
  </si>
  <si>
    <t>令和　　　年　　　　月　　　　日</t>
    <rPh sb="0" eb="2">
      <t>レイワ</t>
    </rPh>
    <phoneticPr fontId="1"/>
  </si>
  <si>
    <t>八千代市障害者グループホーム運営補助金交付申請書</t>
    <rPh sb="0" eb="4">
      <t>ヤチヨシ</t>
    </rPh>
    <rPh sb="4" eb="7">
      <t>ショウガイシャ</t>
    </rPh>
    <rPh sb="14" eb="19">
      <t>ウンエイホジョキン</t>
    </rPh>
    <rPh sb="19" eb="21">
      <t>コウフ</t>
    </rPh>
    <rPh sb="21" eb="24">
      <t>シンセイショ</t>
    </rPh>
    <phoneticPr fontId="1"/>
  </si>
  <si>
    <t>第１号様式（第６条第１項）</t>
    <rPh sb="0" eb="1">
      <t>ダイ</t>
    </rPh>
    <rPh sb="2" eb="5">
      <t>ゴウヨウシキ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</si>
  <si>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　　　　八千代市障害者グループホーム運営補助金の交付を受けたいので，次のとおり申請します。</t>
    <rPh sb="4" eb="8">
      <t>ヤチヨシ</t>
    </rPh>
    <rPh sb="8" eb="11">
      <t>ショウガイシャ</t>
    </rPh>
    <rPh sb="18" eb="23">
      <t>ウンエイホジョキン</t>
    </rPh>
    <rPh sb="24" eb="26">
      <t>コウフ</t>
    </rPh>
    <rPh sb="27" eb="28">
      <t>ウ</t>
    </rPh>
    <rPh sb="34" eb="35">
      <t>ツギ</t>
    </rPh>
    <rPh sb="39" eb="41">
      <t>シンセイ</t>
    </rPh>
    <phoneticPr fontId="1"/>
  </si>
  <si>
    <t>１　事業年度</t>
    <phoneticPr fontId="1"/>
  </si>
  <si>
    <t>２　補助事業の目的</t>
    <rPh sb="2" eb="6">
      <t>ホジョジギョウ</t>
    </rPh>
    <rPh sb="7" eb="9">
      <t>モクテキ</t>
    </rPh>
    <phoneticPr fontId="1"/>
  </si>
  <si>
    <t>３　補助事業の内容</t>
  </si>
  <si>
    <t>４　交付申請額</t>
  </si>
  <si>
    <t>　　算出基礎</t>
    <rPh sb="2" eb="6">
      <t>サンシュツキソ</t>
    </rPh>
    <phoneticPr fontId="1"/>
  </si>
  <si>
    <t>５　経費所要額</t>
    <rPh sb="2" eb="7">
      <t>ケイヒショヨウガク</t>
    </rPh>
    <phoneticPr fontId="1"/>
  </si>
  <si>
    <t>６　経費の配分及び使用方法</t>
    <rPh sb="2" eb="4">
      <t>ケイヒ</t>
    </rPh>
    <rPh sb="5" eb="8">
      <t>ハイブンオヨ</t>
    </rPh>
    <rPh sb="9" eb="13">
      <t>シヨウホウホウ</t>
    </rPh>
    <phoneticPr fontId="1"/>
  </si>
  <si>
    <t>７　添付書類</t>
    <rPh sb="2" eb="6">
      <t>テンプショルイ</t>
    </rPh>
    <phoneticPr fontId="1"/>
  </si>
  <si>
    <t>（１）補助金所要額調書（第２号様式）</t>
    <rPh sb="3" eb="11">
      <t>ホジョキンショヨウガクチョウショ</t>
    </rPh>
    <rPh sb="12" eb="13">
      <t>ダイ</t>
    </rPh>
    <rPh sb="14" eb="17">
      <t>ゴウヨウシキ</t>
    </rPh>
    <phoneticPr fontId="1"/>
  </si>
  <si>
    <t>（２）収支予算書</t>
    <rPh sb="3" eb="5">
      <t>シュウシ</t>
    </rPh>
    <rPh sb="5" eb="8">
      <t>ヨサンショ</t>
    </rPh>
    <phoneticPr fontId="1"/>
  </si>
  <si>
    <t>（３）事業計画書</t>
    <rPh sb="3" eb="8">
      <t>ジギョウケイカクショ</t>
    </rPh>
    <phoneticPr fontId="1"/>
  </si>
  <si>
    <t>（４）利用者名簿</t>
    <rPh sb="3" eb="8">
      <t>リヨウシャメイボ</t>
    </rPh>
    <phoneticPr fontId="1"/>
  </si>
  <si>
    <t>補　助　金　所　要　額　調　書</t>
    <phoneticPr fontId="8"/>
  </si>
  <si>
    <t>第２号様式（第６条第２項第１号）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8"/>
  </si>
  <si>
    <t>補助金所要額調書参照</t>
    <rPh sb="0" eb="8">
      <t>ホジョキンショヨウガクチョウショ</t>
    </rPh>
    <rPh sb="8" eb="10">
      <t>サンショウ</t>
    </rPh>
    <phoneticPr fontId="1"/>
  </si>
  <si>
    <t>円</t>
    <rPh sb="0" eb="1">
      <t>エン</t>
    </rPh>
    <phoneticPr fontId="1"/>
  </si>
  <si>
    <t>障害者の地域生活支援の充実を図る</t>
    <rPh sb="0" eb="3">
      <t>ショウガイシャ</t>
    </rPh>
    <rPh sb="4" eb="10">
      <t>チイキセイカツシエン</t>
    </rPh>
    <rPh sb="11" eb="13">
      <t>ジュウジツ</t>
    </rPh>
    <rPh sb="14" eb="15">
      <t>ハカ</t>
    </rPh>
    <phoneticPr fontId="1"/>
  </si>
  <si>
    <t>別紙収支予算書参照</t>
    <rPh sb="0" eb="7">
      <t>ベッシシュウシヨサンショ</t>
    </rPh>
    <rPh sb="7" eb="9">
      <t>サンショウ</t>
    </rPh>
    <phoneticPr fontId="1"/>
  </si>
  <si>
    <t>申請者</t>
    <rPh sb="0" eb="2">
      <t>シンセイ</t>
    </rPh>
    <rPh sb="2" eb="3">
      <t>モノ</t>
    </rPh>
    <phoneticPr fontId="8"/>
  </si>
  <si>
    <t>申請者  団体名</t>
    <rPh sb="0" eb="2">
      <t>シンセイ</t>
    </rPh>
    <rPh sb="2" eb="3">
      <t>モノ</t>
    </rPh>
    <phoneticPr fontId="1"/>
  </si>
  <si>
    <r>
      <rPr>
        <b/>
        <sz val="9"/>
        <rFont val="HG丸ｺﾞｼｯｸM-PRO"/>
        <family val="3"/>
        <charset val="128"/>
      </rPr>
      <t>うち国加算等の額</t>
    </r>
    <r>
      <rPr>
        <sz val="9"/>
        <rFont val="HG丸ｺﾞｼｯｸM-PRO"/>
        <family val="3"/>
        <charset val="128"/>
      </rPr>
      <t xml:space="preserve">
（共同生活援助サービス費、入院時支援特別加算、長期入院時支援特別加算、帰宅時支援加算、長期帰宅時支援加算、人員配置体制加算）</t>
    </r>
    <rPh sb="2" eb="3">
      <t>クニ</t>
    </rPh>
    <rPh sb="3" eb="5">
      <t>カサン</t>
    </rPh>
    <rPh sb="5" eb="6">
      <t>ナド</t>
    </rPh>
    <rPh sb="7" eb="8">
      <t>ガク</t>
    </rPh>
    <rPh sb="10" eb="12">
      <t>キョウドウ</t>
    </rPh>
    <rPh sb="12" eb="14">
      <t>セイカツ</t>
    </rPh>
    <rPh sb="14" eb="16">
      <t>エンジョ</t>
    </rPh>
    <rPh sb="20" eb="21">
      <t>ヒ</t>
    </rPh>
    <rPh sb="22" eb="24">
      <t>ニュウイン</t>
    </rPh>
    <rPh sb="24" eb="25">
      <t>ジ</t>
    </rPh>
    <rPh sb="25" eb="27">
      <t>シエン</t>
    </rPh>
    <rPh sb="27" eb="29">
      <t>トクベツ</t>
    </rPh>
    <rPh sb="29" eb="31">
      <t>カサン</t>
    </rPh>
    <rPh sb="32" eb="34">
      <t>チョウキ</t>
    </rPh>
    <rPh sb="34" eb="36">
      <t>ニュウイン</t>
    </rPh>
    <rPh sb="36" eb="37">
      <t>ジ</t>
    </rPh>
    <rPh sb="37" eb="39">
      <t>シエン</t>
    </rPh>
    <rPh sb="39" eb="41">
      <t>トクベツ</t>
    </rPh>
    <rPh sb="41" eb="43">
      <t>カサン</t>
    </rPh>
    <rPh sb="44" eb="47">
      <t>キタクジ</t>
    </rPh>
    <rPh sb="47" eb="49">
      <t>シエン</t>
    </rPh>
    <rPh sb="49" eb="51">
      <t>カサン</t>
    </rPh>
    <rPh sb="52" eb="54">
      <t>チョウキ</t>
    </rPh>
    <rPh sb="54" eb="57">
      <t>キタクジ</t>
    </rPh>
    <rPh sb="57" eb="59">
      <t>シエン</t>
    </rPh>
    <rPh sb="59" eb="61">
      <t>カサン</t>
    </rPh>
    <rPh sb="62" eb="64">
      <t>ジンイン</t>
    </rPh>
    <rPh sb="64" eb="66">
      <t>ハイチ</t>
    </rPh>
    <rPh sb="66" eb="68">
      <t>タイセイ</t>
    </rPh>
    <rPh sb="68" eb="70">
      <t>カサン</t>
    </rPh>
    <phoneticPr fontId="1"/>
  </si>
  <si>
    <t>　令和　　年度</t>
    <phoneticPr fontId="1"/>
  </si>
  <si>
    <t>補　助　金　所　要　額　調　書</t>
    <rPh sb="0" eb="1">
      <t>タスク</t>
    </rPh>
    <rPh sb="2" eb="3">
      <t>スケ</t>
    </rPh>
    <rPh sb="4" eb="5">
      <t>カネ</t>
    </rPh>
    <rPh sb="6" eb="7">
      <t>ショ</t>
    </rPh>
    <rPh sb="8" eb="9">
      <t>ヨウ</t>
    </rPh>
    <rPh sb="10" eb="11">
      <t>ガク</t>
    </rPh>
    <rPh sb="12" eb="13">
      <t>シラ</t>
    </rPh>
    <rPh sb="14" eb="15">
      <t>ショ</t>
    </rPh>
    <phoneticPr fontId="8"/>
  </si>
  <si>
    <t>社会福祉法人　○○○　○○</t>
    <rPh sb="0" eb="4">
      <t>シャカイフクシ</t>
    </rPh>
    <rPh sb="4" eb="6">
      <t>ホウジン</t>
    </rPh>
    <phoneticPr fontId="8"/>
  </si>
  <si>
    <t>申請者</t>
    <rPh sb="0" eb="3">
      <t>シンセイシャ</t>
    </rPh>
    <phoneticPr fontId="8"/>
  </si>
  <si>
    <t>備　考</t>
    <rPh sb="0" eb="1">
      <t>ソナエ</t>
    </rPh>
    <rPh sb="2" eb="3">
      <t>コウ</t>
    </rPh>
    <phoneticPr fontId="8"/>
  </si>
  <si>
    <r>
      <t>差引額
（ A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-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B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）
C</t>
    </r>
    <rPh sb="0" eb="2">
      <t>サシヒキ</t>
    </rPh>
    <rPh sb="2" eb="3">
      <t>ガク</t>
    </rPh>
    <phoneticPr fontId="8"/>
  </si>
  <si>
    <t>障害程度
区分</t>
    <rPh sb="0" eb="2">
      <t>ショウガイ</t>
    </rPh>
    <rPh sb="2" eb="4">
      <t>テイド</t>
    </rPh>
    <rPh sb="5" eb="7">
      <t>クブン</t>
    </rPh>
    <phoneticPr fontId="8"/>
  </si>
  <si>
    <t>●●ホーム</t>
  </si>
  <si>
    <t>八千代一郎</t>
    <rPh sb="0" eb="3">
      <t>ヤチヨ</t>
    </rPh>
    <rPh sb="3" eb="5">
      <t>イチロウ</t>
    </rPh>
    <phoneticPr fontId="35"/>
  </si>
  <si>
    <t>○○○ハウス</t>
  </si>
  <si>
    <t>大和田二太</t>
  </si>
  <si>
    <t>村上  三花</t>
  </si>
  <si>
    <t>村上　三花</t>
    <phoneticPr fontId="30"/>
  </si>
  <si>
    <r>
      <t xml:space="preserve">   国加算等の計の欄には，共同生活援助サービス費，入院時支援特別加算，長期入院時支援特別加算，帰宅時支援加算，長期帰宅時支援加算，</t>
    </r>
    <r>
      <rPr>
        <b/>
        <sz val="11"/>
        <color rgb="FFFF0000"/>
        <rFont val="ＭＳ Ｐゴシック"/>
        <family val="3"/>
        <charset val="128"/>
        <scheme val="minor"/>
      </rPr>
      <t>人員配置体制加算</t>
    </r>
    <r>
      <rPr>
        <b/>
        <sz val="11"/>
        <color theme="1"/>
        <rFont val="ＭＳ Ｐゴシック"/>
        <family val="3"/>
        <charset val="128"/>
        <scheme val="minor"/>
      </rPr>
      <t>の合計額を記入すること。</t>
    </r>
    <rPh sb="66" eb="74">
      <t>ジンインハイチタイセイカサン</t>
    </rPh>
    <phoneticPr fontId="8"/>
  </si>
  <si>
    <t>【　記　載　例　】</t>
    <rPh sb="2" eb="3">
      <t>キ</t>
    </rPh>
    <rPh sb="4" eb="5">
      <t>ミツル</t>
    </rPh>
    <rPh sb="6" eb="7">
      <t>レイ</t>
    </rPh>
    <phoneticPr fontId="1"/>
  </si>
  <si>
    <t>令和  　年度八千代市障害者グループホーム運営費補助金　収支予算書</t>
    <rPh sb="0" eb="2">
      <t>レイワ</t>
    </rPh>
    <phoneticPr fontId="1"/>
  </si>
  <si>
    <t>　　　　　　　　　　　　　　　　　　　　　　　　　　　　　（収支決算書）</t>
    <rPh sb="30" eb="32">
      <t>シュウシ</t>
    </rPh>
    <rPh sb="34" eb="35">
      <t>ショ</t>
    </rPh>
    <phoneticPr fontId="1"/>
  </si>
  <si>
    <r>
      <rPr>
        <b/>
        <sz val="9"/>
        <rFont val="HG丸ｺﾞｼｯｸM-PRO"/>
        <family val="3"/>
        <charset val="128"/>
      </rPr>
      <t>うち国加算等の額</t>
    </r>
    <r>
      <rPr>
        <sz val="9"/>
        <rFont val="HG丸ｺﾞｼｯｸM-PRO"/>
        <family val="3"/>
        <charset val="128"/>
      </rPr>
      <t xml:space="preserve">
（共同生活援助サービス費、入院時支援特別加算、長期入院時支援特別加算、帰宅時支援加算、長期帰宅時支援加算、人員配置体制加算）</t>
    </r>
    <rPh sb="2" eb="3">
      <t>クニ</t>
    </rPh>
    <rPh sb="3" eb="5">
      <t>カサン</t>
    </rPh>
    <rPh sb="5" eb="6">
      <t>ナド</t>
    </rPh>
    <rPh sb="7" eb="8">
      <t>ガク</t>
    </rPh>
    <rPh sb="10" eb="12">
      <t>キョウドウ</t>
    </rPh>
    <rPh sb="12" eb="14">
      <t>セイカツ</t>
    </rPh>
    <rPh sb="14" eb="16">
      <t>エンジョ</t>
    </rPh>
    <rPh sb="20" eb="21">
      <t>ヒ</t>
    </rPh>
    <rPh sb="22" eb="24">
      <t>ニュウイン</t>
    </rPh>
    <rPh sb="24" eb="25">
      <t>ジ</t>
    </rPh>
    <rPh sb="25" eb="27">
      <t>シエン</t>
    </rPh>
    <rPh sb="27" eb="29">
      <t>トクベツ</t>
    </rPh>
    <rPh sb="29" eb="31">
      <t>カサン</t>
    </rPh>
    <rPh sb="32" eb="34">
      <t>チョウキ</t>
    </rPh>
    <rPh sb="34" eb="36">
      <t>ニュウイン</t>
    </rPh>
    <rPh sb="36" eb="37">
      <t>ジ</t>
    </rPh>
    <rPh sb="37" eb="39">
      <t>シエン</t>
    </rPh>
    <rPh sb="39" eb="41">
      <t>トクベツ</t>
    </rPh>
    <rPh sb="41" eb="43">
      <t>カサン</t>
    </rPh>
    <rPh sb="44" eb="47">
      <t>キタクジ</t>
    </rPh>
    <rPh sb="47" eb="49">
      <t>シエン</t>
    </rPh>
    <rPh sb="49" eb="51">
      <t>カサン</t>
    </rPh>
    <rPh sb="52" eb="54">
      <t>チョウキ</t>
    </rPh>
    <rPh sb="54" eb="57">
      <t>キタクジ</t>
    </rPh>
    <rPh sb="57" eb="59">
      <t>シエン</t>
    </rPh>
    <rPh sb="59" eb="61">
      <t>カサン</t>
    </rPh>
    <rPh sb="62" eb="66">
      <t>ジンインハイチ</t>
    </rPh>
    <rPh sb="66" eb="68">
      <t>タイセイ</t>
    </rPh>
    <rPh sb="68" eb="70">
      <t>カサン</t>
    </rPh>
    <phoneticPr fontId="1"/>
  </si>
  <si>
    <t>運営補助金等</t>
  </si>
  <si>
    <t>その他の収入</t>
  </si>
  <si>
    <t>寄付金等</t>
  </si>
  <si>
    <t>法人補填</t>
    <rPh sb="0" eb="4">
      <t>ホウジンホテン</t>
    </rPh>
    <phoneticPr fontId="1"/>
  </si>
  <si>
    <t>人件費
（補助対象経費）</t>
  </si>
  <si>
    <t>対象外経費</t>
    <rPh sb="0" eb="3">
      <t>タイショウガイ</t>
    </rPh>
    <rPh sb="3" eb="5">
      <t>ケイヒ</t>
    </rPh>
    <phoneticPr fontId="1"/>
  </si>
  <si>
    <t>日用品費（入居者負担分を除く）</t>
    <rPh sb="0" eb="3">
      <t>ニチヨウヒン</t>
    </rPh>
    <rPh sb="3" eb="4">
      <t>ヒ</t>
    </rPh>
    <phoneticPr fontId="1"/>
  </si>
  <si>
    <t>　令和　　年　　月　　日</t>
    <rPh sb="1" eb="3">
      <t>レイワ</t>
    </rPh>
    <phoneticPr fontId="1"/>
  </si>
  <si>
    <t>　　　所在地</t>
    <rPh sb="3" eb="6">
      <t>ショザイチ</t>
    </rPh>
    <phoneticPr fontId="1"/>
  </si>
  <si>
    <t>千葉県○○市○○　××番地×</t>
    <rPh sb="0" eb="3">
      <t>チバケン</t>
    </rPh>
    <rPh sb="5" eb="6">
      <t>シ</t>
    </rPh>
    <rPh sb="11" eb="13">
      <t>バンチ</t>
    </rPh>
    <phoneticPr fontId="1"/>
  </si>
  <si>
    <t>　　　法人名</t>
    <rPh sb="3" eb="5">
      <t>ホウジン</t>
    </rPh>
    <rPh sb="5" eb="6">
      <t>メイ</t>
    </rPh>
    <phoneticPr fontId="1"/>
  </si>
  <si>
    <t>社会福祉法人　　○○○　　　</t>
    <phoneticPr fontId="1"/>
  </si>
  <si>
    <t>　　　代表者</t>
    <rPh sb="3" eb="6">
      <t>ダイヒョウシャ</t>
    </rPh>
    <phoneticPr fontId="1"/>
  </si>
  <si>
    <t>理事長　　○○　○○　　　</t>
    <phoneticPr fontId="1"/>
  </si>
  <si>
    <t>社会福祉法人　○○○</t>
    <phoneticPr fontId="8"/>
  </si>
  <si>
    <t>●●　●●</t>
    <phoneticPr fontId="1"/>
  </si>
  <si>
    <t>区分
（加算・定員・区分）</t>
    <rPh sb="0" eb="2">
      <t>クブン</t>
    </rPh>
    <rPh sb="4" eb="6">
      <t>カサン</t>
    </rPh>
    <rPh sb="7" eb="9">
      <t>テイイン</t>
    </rPh>
    <rPh sb="10" eb="12">
      <t>クブン</t>
    </rPh>
    <phoneticPr fontId="1"/>
  </si>
  <si>
    <t>連絡先☎</t>
    <rPh sb="0" eb="3">
      <t>レンラクサキ</t>
    </rPh>
    <phoneticPr fontId="1"/>
  </si>
  <si>
    <t>000-0000-0000</t>
    <phoneticPr fontId="1"/>
  </si>
  <si>
    <t>八千代一郎</t>
    <rPh sb="0" eb="3">
      <t>ヤチヨ</t>
    </rPh>
    <rPh sb="3" eb="5">
      <t>イチロウ</t>
    </rPh>
    <phoneticPr fontId="8"/>
  </si>
  <si>
    <t>大和田　二太</t>
    <rPh sb="0" eb="3">
      <t>オオワダ</t>
    </rPh>
    <rPh sb="4" eb="5">
      <t>ニ</t>
    </rPh>
    <rPh sb="5" eb="6">
      <t>タ</t>
    </rPh>
    <phoneticPr fontId="8"/>
  </si>
  <si>
    <t>12:1</t>
  </si>
  <si>
    <t>所要額調書へ転記↑</t>
    <rPh sb="0" eb="5">
      <t>ショヨウガクチョウショ</t>
    </rPh>
    <rPh sb="6" eb="8">
      <t>テンキ</t>
    </rPh>
    <phoneticPr fontId="8"/>
  </si>
  <si>
    <t>村上　三花</t>
    <rPh sb="0" eb="2">
      <t>ムラカミ</t>
    </rPh>
    <rPh sb="3" eb="4">
      <t>サン</t>
    </rPh>
    <rPh sb="4" eb="5">
      <t>ハナ</t>
    </rPh>
    <phoneticPr fontId="8"/>
  </si>
  <si>
    <t>村上　三花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</si>
</sst>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76" formatCode="0_ "/>
    <numFmt numFmtId="177" formatCode="[DBNum3]#,##0&quot;円&quot;"/>
    <numFmt numFmtId="178" formatCode="[DBNum3]#,##0"/>
    <numFmt numFmtId="179" formatCode="0.00_ "/>
    <numFmt numFmtId="180" formatCode="#,##0_ "/>
    <numFmt numFmtId="181" formatCode="#,##0_);[Red]\(#,##0\)"/>
  </numFmts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name val="HGS創英角ﾎﾟｯﾌﾟ体"/>
      <family val="3"/>
      <charset val="128"/>
    </font>
    <font>
      <sz val="11"/>
      <name val="UD デジタル 教科書体 NP-B"/>
      <family val="1"/>
      <charset val="128"/>
    </font>
    <font>
      <sz val="12"/>
      <name val="UD デジタル 教科書体 NP-B"/>
      <family val="1"/>
      <charset val="128"/>
    </font>
    <font>
      <sz val="10"/>
      <color theme="1"/>
      <name val="游ゴシック"/>
      <family val="3"/>
      <charset val="128"/>
    </font>
    <font>
      <sz val="12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9"/>
      <color rgb="FFFF0000"/>
      <name val="HG丸ｺﾞｼｯｸM-PRO"/>
      <family val="3"/>
      <charset val="128"/>
    </font>
    <font>
      <b/>
      <u/>
      <sz val="11"/>
      <color rgb="FFFF0000"/>
      <name val="HG丸ｺﾞｼｯｸM-PRO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DEF6FE"/>
        <bgColor indexed="64"/>
      </patternFill>
    </fill>
    <fill>
      <patternFill patternType="solid">
        <fgColor rgb="FFC4FBC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5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4" fillId="0" borderId="1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19" xfId="0" applyFill="1" applyBorder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0" xfId="0" applyFill="1" applyBorder="1">
      <alignment vertical="center"/>
    </xf>
    <xf numFmtId="41" fontId="4" fillId="0" borderId="26" xfId="0" applyNumberFormat="1" applyFont="1" applyBorder="1" applyAlignment="1">
      <alignment vertical="center" wrapText="1"/>
    </xf>
    <xf numFmtId="41" fontId="4" fillId="0" borderId="14" xfId="0" applyNumberFormat="1" applyFont="1" applyBorder="1" applyAlignment="1">
      <alignment vertical="center" wrapText="1"/>
    </xf>
    <xf numFmtId="41" fontId="4" fillId="0" borderId="11" xfId="0" applyNumberFormat="1" applyFont="1" applyBorder="1" applyAlignment="1">
      <alignment horizontal="right" vertical="center" wrapText="1"/>
    </xf>
    <xf numFmtId="41" fontId="4" fillId="0" borderId="14" xfId="0" applyNumberFormat="1" applyFont="1" applyBorder="1" applyAlignment="1">
      <alignment horizontal="right" vertical="center" wrapText="1"/>
    </xf>
    <xf numFmtId="41" fontId="4" fillId="0" borderId="12" xfId="0" applyNumberFormat="1" applyFont="1" applyBorder="1" applyAlignment="1">
      <alignment horizontal="right" vertical="center" wrapText="1"/>
    </xf>
    <xf numFmtId="41" fontId="4" fillId="2" borderId="9" xfId="0" applyNumberFormat="1" applyFont="1" applyFill="1" applyBorder="1" applyAlignment="1">
      <alignment horizontal="right" vertical="center" wrapText="1"/>
    </xf>
    <xf numFmtId="41" fontId="4" fillId="0" borderId="18" xfId="0" applyNumberFormat="1" applyFont="1" applyBorder="1" applyAlignment="1">
      <alignment horizontal="right" vertical="center" wrapText="1"/>
    </xf>
    <xf numFmtId="41" fontId="4" fillId="2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2" xfId="0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77" fontId="14" fillId="0" borderId="0" xfId="0" applyNumberFormat="1" applyFont="1" applyAlignment="1">
      <alignment vertical="center"/>
    </xf>
    <xf numFmtId="178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9" fillId="0" borderId="0" xfId="2" applyFont="1">
      <alignment vertical="center"/>
    </xf>
    <xf numFmtId="38" fontId="19" fillId="0" borderId="0" xfId="3" applyFont="1">
      <alignment vertical="center"/>
    </xf>
    <xf numFmtId="0" fontId="20" fillId="0" borderId="1" xfId="0" applyFont="1" applyBorder="1" applyAlignment="1">
      <alignment horizontal="left" vertical="center" wrapText="1"/>
    </xf>
    <xf numFmtId="38" fontId="0" fillId="0" borderId="1" xfId="1" applyFont="1" applyBorder="1">
      <alignment vertical="center"/>
    </xf>
    <xf numFmtId="0" fontId="19" fillId="0" borderId="0" xfId="2" applyFont="1" applyBorder="1" applyAlignment="1">
      <alignment vertical="center"/>
    </xf>
    <xf numFmtId="38" fontId="19" fillId="0" borderId="0" xfId="3" applyFont="1" applyBorder="1">
      <alignment vertical="center"/>
    </xf>
    <xf numFmtId="0" fontId="18" fillId="0" borderId="0" xfId="2" applyFont="1" applyAlignment="1">
      <alignment vertical="center"/>
    </xf>
    <xf numFmtId="0" fontId="0" fillId="5" borderId="1" xfId="0" applyFont="1" applyFill="1" applyBorder="1" applyAlignment="1">
      <alignment horizontal="right" vertical="center" wrapText="1"/>
    </xf>
    <xf numFmtId="38" fontId="0" fillId="5" borderId="1" xfId="1" applyFont="1" applyFill="1" applyBorder="1">
      <alignment vertical="center"/>
    </xf>
    <xf numFmtId="0" fontId="18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vertical="center" wrapText="1"/>
    </xf>
    <xf numFmtId="0" fontId="19" fillId="0" borderId="1" xfId="2" applyFont="1" applyBorder="1" applyAlignment="1">
      <alignment horizontal="center" vertical="center"/>
    </xf>
    <xf numFmtId="0" fontId="19" fillId="0" borderId="25" xfId="2" applyFont="1" applyBorder="1" applyAlignment="1">
      <alignment vertical="center"/>
    </xf>
    <xf numFmtId="0" fontId="19" fillId="0" borderId="19" xfId="2" applyFont="1" applyBorder="1" applyAlignment="1">
      <alignment vertical="center"/>
    </xf>
    <xf numFmtId="0" fontId="21" fillId="0" borderId="0" xfId="2" applyFont="1">
      <alignment vertical="center"/>
    </xf>
    <xf numFmtId="0" fontId="19" fillId="0" borderId="0" xfId="2" applyFont="1" applyBorder="1">
      <alignment vertical="center"/>
    </xf>
    <xf numFmtId="0" fontId="19" fillId="7" borderId="20" xfId="2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vertical="center"/>
    </xf>
    <xf numFmtId="0" fontId="19" fillId="0" borderId="15" xfId="2" applyFont="1" applyFill="1" applyBorder="1" applyAlignment="1" applyProtection="1">
      <alignment horizontal="center" vertical="center"/>
      <protection locked="0"/>
    </xf>
    <xf numFmtId="0" fontId="18" fillId="7" borderId="1" xfId="2" applyFont="1" applyFill="1" applyBorder="1" applyAlignment="1">
      <alignment horizontal="center" vertical="center" wrapText="1"/>
    </xf>
    <xf numFmtId="0" fontId="18" fillId="0" borderId="15" xfId="2" applyFont="1" applyFill="1" applyBorder="1" applyAlignment="1">
      <alignment horizontal="right" vertical="center" wrapText="1"/>
    </xf>
    <xf numFmtId="0" fontId="19" fillId="0" borderId="10" xfId="2" applyFont="1" applyFill="1" applyBorder="1" applyAlignment="1" applyProtection="1">
      <alignment horizontal="center" vertical="center"/>
      <protection locked="0"/>
    </xf>
    <xf numFmtId="0" fontId="18" fillId="7" borderId="1" xfId="2" applyFont="1" applyFill="1" applyBorder="1" applyAlignment="1">
      <alignment vertical="center" wrapText="1"/>
    </xf>
    <xf numFmtId="49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19" fillId="7" borderId="20" xfId="2" applyFont="1" applyFill="1" applyBorder="1" applyAlignment="1">
      <alignment horizontal="center" vertical="center" wrapText="1"/>
    </xf>
    <xf numFmtId="0" fontId="19" fillId="7" borderId="26" xfId="2" applyFont="1" applyFill="1" applyBorder="1" applyAlignment="1">
      <alignment horizontal="center" vertical="center" wrapText="1"/>
    </xf>
    <xf numFmtId="0" fontId="19" fillId="8" borderId="26" xfId="2" applyFont="1" applyFill="1" applyBorder="1" applyAlignment="1">
      <alignment horizontal="center" vertical="center" wrapText="1"/>
    </xf>
    <xf numFmtId="38" fontId="19" fillId="8" borderId="22" xfId="3" applyFont="1" applyFill="1" applyBorder="1" applyAlignment="1">
      <alignment horizontal="center" vertical="center" wrapText="1"/>
    </xf>
    <xf numFmtId="0" fontId="22" fillId="0" borderId="0" xfId="2" applyFont="1" applyBorder="1" applyAlignment="1">
      <alignment vertical="center" wrapText="1"/>
    </xf>
    <xf numFmtId="0" fontId="19" fillId="0" borderId="0" xfId="2" applyFont="1" applyAlignment="1">
      <alignment vertical="center" wrapText="1"/>
    </xf>
    <xf numFmtId="0" fontId="22" fillId="7" borderId="25" xfId="2" applyFont="1" applyFill="1" applyBorder="1" applyAlignment="1">
      <alignment horizontal="center" vertical="center" wrapText="1"/>
    </xf>
    <xf numFmtId="0" fontId="22" fillId="7" borderId="35" xfId="2" applyFont="1" applyFill="1" applyBorder="1" applyAlignment="1">
      <alignment horizontal="center" vertical="center" wrapText="1"/>
    </xf>
    <xf numFmtId="0" fontId="18" fillId="8" borderId="35" xfId="2" applyFont="1" applyFill="1" applyBorder="1" applyAlignment="1">
      <alignment horizontal="center" vertical="center" wrapText="1"/>
    </xf>
    <xf numFmtId="38" fontId="18" fillId="8" borderId="35" xfId="3" applyFont="1" applyFill="1" applyBorder="1" applyAlignment="1">
      <alignment horizontal="center" vertical="center" wrapText="1"/>
    </xf>
    <xf numFmtId="0" fontId="19" fillId="8" borderId="1" xfId="2" applyFont="1" applyFill="1" applyBorder="1" applyAlignment="1">
      <alignment horizontal="center" vertical="center"/>
    </xf>
    <xf numFmtId="0" fontId="24" fillId="0" borderId="1" xfId="3" applyNumberFormat="1" applyFont="1" applyFill="1" applyBorder="1" applyAlignment="1" applyProtection="1">
      <alignment horizontal="center" vertical="center" shrinkToFit="1"/>
      <protection locked="0"/>
    </xf>
    <xf numFmtId="38" fontId="24" fillId="0" borderId="10" xfId="3" applyFont="1" applyFill="1" applyBorder="1" applyAlignment="1" applyProtection="1">
      <alignment horizontal="center" vertical="center"/>
      <protection locked="0"/>
    </xf>
    <xf numFmtId="38" fontId="24" fillId="8" borderId="1" xfId="3" applyFont="1" applyFill="1" applyBorder="1">
      <alignment vertical="center"/>
    </xf>
    <xf numFmtId="0" fontId="0" fillId="5" borderId="1" xfId="0" applyFill="1" applyBorder="1">
      <alignment vertical="center"/>
    </xf>
    <xf numFmtId="0" fontId="19" fillId="8" borderId="15" xfId="2" applyFont="1" applyFill="1" applyBorder="1" applyAlignment="1">
      <alignment horizontal="center" vertical="center"/>
    </xf>
    <xf numFmtId="38" fontId="24" fillId="8" borderId="26" xfId="3" applyFont="1" applyFill="1" applyBorder="1">
      <alignment vertical="center"/>
    </xf>
    <xf numFmtId="0" fontId="19" fillId="8" borderId="1" xfId="2" applyFont="1" applyFill="1" applyBorder="1">
      <alignment vertical="center"/>
    </xf>
    <xf numFmtId="0" fontId="25" fillId="8" borderId="15" xfId="3" applyNumberFormat="1" applyFont="1" applyFill="1" applyBorder="1" applyAlignment="1">
      <alignment horizontal="center" vertical="center" shrinkToFit="1"/>
    </xf>
    <xf numFmtId="38" fontId="24" fillId="8" borderId="36" xfId="3" applyFont="1" applyFill="1" applyBorder="1" applyAlignment="1">
      <alignment vertical="center" shrinkToFit="1"/>
    </xf>
    <xf numFmtId="38" fontId="24" fillId="8" borderId="15" xfId="3" applyFont="1" applyFill="1" applyBorder="1">
      <alignment vertical="center"/>
    </xf>
    <xf numFmtId="38" fontId="24" fillId="9" borderId="37" xfId="3" applyFont="1" applyFill="1" applyBorder="1" applyAlignment="1">
      <alignment vertical="center" shrinkToFit="1"/>
    </xf>
    <xf numFmtId="38" fontId="19" fillId="0" borderId="0" xfId="3" applyFont="1" applyFill="1" applyBorder="1">
      <alignment vertical="center"/>
    </xf>
    <xf numFmtId="0" fontId="19" fillId="7" borderId="22" xfId="2" applyFont="1" applyFill="1" applyBorder="1" applyAlignment="1">
      <alignment horizontal="center" vertical="center" wrapText="1"/>
    </xf>
    <xf numFmtId="0" fontId="22" fillId="7" borderId="13" xfId="2" applyFont="1" applyFill="1" applyBorder="1" applyAlignment="1">
      <alignment horizontal="center" vertical="center" wrapText="1"/>
    </xf>
    <xf numFmtId="0" fontId="0" fillId="6" borderId="1" xfId="0" applyFill="1" applyBorder="1">
      <alignment vertical="center"/>
    </xf>
    <xf numFmtId="38" fontId="0" fillId="6" borderId="1" xfId="1" applyFont="1" applyFill="1" applyBorder="1">
      <alignment vertical="center"/>
    </xf>
    <xf numFmtId="38" fontId="19" fillId="0" borderId="23" xfId="3" applyFont="1" applyFill="1" applyBorder="1">
      <alignment vertical="center"/>
    </xf>
    <xf numFmtId="0" fontId="18" fillId="0" borderId="1" xfId="2" applyFont="1" applyBorder="1" applyAlignment="1">
      <alignment horizontal="center" vertical="center"/>
    </xf>
    <xf numFmtId="0" fontId="0" fillId="11" borderId="1" xfId="0" applyFill="1" applyBorder="1">
      <alignment vertical="center"/>
    </xf>
    <xf numFmtId="38" fontId="0" fillId="11" borderId="1" xfId="1" applyFont="1" applyFill="1" applyBorder="1">
      <alignment vertical="center"/>
    </xf>
    <xf numFmtId="0" fontId="27" fillId="0" borderId="0" xfId="0" applyFont="1">
      <alignment vertical="center"/>
    </xf>
    <xf numFmtId="41" fontId="28" fillId="0" borderId="31" xfId="0" applyNumberFormat="1" applyFont="1" applyFill="1" applyBorder="1" applyAlignment="1">
      <alignment vertical="center" wrapText="1"/>
    </xf>
    <xf numFmtId="41" fontId="28" fillId="0" borderId="27" xfId="0" applyNumberFormat="1" applyFont="1" applyFill="1" applyBorder="1" applyAlignment="1">
      <alignment horizontal="center" vertical="center" wrapText="1"/>
    </xf>
    <xf numFmtId="41" fontId="28" fillId="0" borderId="14" xfId="0" applyNumberFormat="1" applyFont="1" applyBorder="1" applyAlignment="1">
      <alignment horizontal="right" vertical="center" wrapText="1"/>
    </xf>
    <xf numFmtId="41" fontId="28" fillId="0" borderId="6" xfId="0" applyNumberFormat="1" applyFont="1" applyBorder="1" applyAlignment="1">
      <alignment horizontal="right" vertical="center" wrapText="1"/>
    </xf>
    <xf numFmtId="41" fontId="28" fillId="0" borderId="11" xfId="0" applyNumberFormat="1" applyFont="1" applyBorder="1" applyAlignment="1">
      <alignment horizontal="right" vertical="center" wrapText="1"/>
    </xf>
    <xf numFmtId="41" fontId="28" fillId="0" borderId="18" xfId="0" applyNumberFormat="1" applyFont="1" applyBorder="1" applyAlignment="1">
      <alignment horizontal="right" vertical="center" wrapText="1"/>
    </xf>
    <xf numFmtId="41" fontId="28" fillId="0" borderId="12" xfId="0" applyNumberFormat="1" applyFont="1" applyBorder="1" applyAlignment="1">
      <alignment horizontal="right" vertical="center" wrapText="1"/>
    </xf>
    <xf numFmtId="0" fontId="28" fillId="0" borderId="3" xfId="0" applyFont="1" applyBorder="1" applyAlignment="1">
      <alignment horizontal="justify" vertical="center" wrapText="1"/>
    </xf>
    <xf numFmtId="0" fontId="14" fillId="0" borderId="0" xfId="0" applyFont="1" applyFill="1" applyAlignment="1">
      <alignment vertical="center"/>
    </xf>
    <xf numFmtId="0" fontId="7" fillId="0" borderId="0" xfId="5" applyFill="1">
      <alignment vertical="center"/>
    </xf>
    <xf numFmtId="0" fontId="7" fillId="0" borderId="19" xfId="5" applyFont="1" applyFill="1" applyBorder="1">
      <alignment vertical="center"/>
    </xf>
    <xf numFmtId="0" fontId="7" fillId="0" borderId="19" xfId="5" applyFill="1" applyBorder="1">
      <alignment vertical="center"/>
    </xf>
    <xf numFmtId="0" fontId="7" fillId="0" borderId="0" xfId="5" applyFill="1" applyAlignment="1">
      <alignment vertical="center" wrapText="1"/>
    </xf>
    <xf numFmtId="0" fontId="7" fillId="0" borderId="0" xfId="5" applyFill="1" applyAlignment="1">
      <alignment horizontal="left" vertical="center"/>
    </xf>
    <xf numFmtId="0" fontId="2" fillId="0" borderId="0" xfId="7" applyFont="1">
      <alignment vertical="center"/>
    </xf>
    <xf numFmtId="0" fontId="2" fillId="0" borderId="0" xfId="7" applyFont="1" applyAlignment="1">
      <alignment horizontal="center" vertical="center"/>
    </xf>
    <xf numFmtId="0" fontId="4" fillId="0" borderId="10" xfId="7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justify" vertical="center" wrapText="1"/>
    </xf>
    <xf numFmtId="0" fontId="4" fillId="0" borderId="3" xfId="7" applyFont="1" applyBorder="1" applyAlignment="1">
      <alignment horizontal="left" vertical="center" wrapText="1"/>
    </xf>
    <xf numFmtId="181" fontId="4" fillId="0" borderId="11" xfId="7" applyNumberFormat="1" applyFont="1" applyBorder="1" applyAlignment="1">
      <alignment horizontal="right" vertical="center" wrapText="1"/>
    </xf>
    <xf numFmtId="181" fontId="4" fillId="0" borderId="14" xfId="7" applyNumberFormat="1" applyFont="1" applyBorder="1" applyAlignment="1">
      <alignment horizontal="right" vertical="center" wrapText="1"/>
    </xf>
    <xf numFmtId="0" fontId="4" fillId="0" borderId="11" xfId="7" applyFont="1" applyBorder="1" applyAlignment="1">
      <alignment horizontal="justify" vertical="center" wrapText="1"/>
    </xf>
    <xf numFmtId="0" fontId="28" fillId="0" borderId="3" xfId="7" applyFont="1" applyBorder="1" applyAlignment="1">
      <alignment horizontal="justify" vertical="center" wrapText="1"/>
    </xf>
    <xf numFmtId="0" fontId="4" fillId="0" borderId="3" xfId="7" applyFont="1" applyBorder="1" applyAlignment="1">
      <alignment horizontal="justify" vertical="center" wrapText="1"/>
    </xf>
    <xf numFmtId="181" fontId="38" fillId="0" borderId="14" xfId="7" applyNumberFormat="1" applyFont="1" applyBorder="1" applyAlignment="1">
      <alignment horizontal="right" vertical="center" wrapText="1"/>
    </xf>
    <xf numFmtId="0" fontId="4" fillId="0" borderId="3" xfId="7" applyFont="1" applyBorder="1" applyAlignment="1">
      <alignment vertical="center" wrapText="1"/>
    </xf>
    <xf numFmtId="0" fontId="2" fillId="0" borderId="11" xfId="7" applyFont="1" applyBorder="1" applyAlignment="1">
      <alignment vertical="top" wrapText="1"/>
    </xf>
    <xf numFmtId="0" fontId="4" fillId="0" borderId="4" xfId="7" applyFont="1" applyBorder="1" applyAlignment="1">
      <alignment horizontal="justify" vertical="center" wrapText="1"/>
    </xf>
    <xf numFmtId="0" fontId="4" fillId="0" borderId="5" xfId="7" applyFont="1" applyBorder="1" applyAlignment="1">
      <alignment vertical="center" wrapText="1"/>
    </xf>
    <xf numFmtId="181" fontId="4" fillId="0" borderId="12" xfId="7" applyNumberFormat="1" applyFont="1" applyBorder="1" applyAlignment="1">
      <alignment horizontal="right" vertical="center" wrapText="1"/>
    </xf>
    <xf numFmtId="181" fontId="4" fillId="0" borderId="6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vertical="top" wrapText="1"/>
    </xf>
    <xf numFmtId="181" fontId="4" fillId="5" borderId="9" xfId="7" applyNumberFormat="1" applyFont="1" applyFill="1" applyBorder="1" applyAlignment="1">
      <alignment horizontal="right" vertical="center" wrapText="1"/>
    </xf>
    <xf numFmtId="181" fontId="4" fillId="7" borderId="9" xfId="7" applyNumberFormat="1" applyFont="1" applyFill="1" applyBorder="1" applyAlignment="1">
      <alignment horizontal="right" vertical="center" wrapText="1"/>
    </xf>
    <xf numFmtId="0" fontId="4" fillId="0" borderId="13" xfId="7" applyFont="1" applyBorder="1" applyAlignment="1">
      <alignment horizontal="justify" vertical="center" wrapText="1"/>
    </xf>
    <xf numFmtId="0" fontId="2" fillId="0" borderId="0" xfId="7" applyFont="1" applyBorder="1">
      <alignment vertical="center"/>
    </xf>
    <xf numFmtId="181" fontId="38" fillId="0" borderId="11" xfId="7" applyNumberFormat="1" applyFont="1" applyBorder="1" applyAlignment="1">
      <alignment horizontal="right" vertical="center" wrapText="1"/>
    </xf>
    <xf numFmtId="0" fontId="39" fillId="0" borderId="11" xfId="7" applyFont="1" applyBorder="1" applyAlignment="1">
      <alignment horizontal="justify" vertical="center" wrapText="1"/>
    </xf>
    <xf numFmtId="0" fontId="4" fillId="0" borderId="16" xfId="7" applyFont="1" applyBorder="1" applyAlignment="1">
      <alignment horizontal="justify" vertical="center" wrapText="1"/>
    </xf>
    <xf numFmtId="0" fontId="4" fillId="0" borderId="17" xfId="7" applyFont="1" applyBorder="1" applyAlignment="1">
      <alignment vertical="center" wrapText="1"/>
    </xf>
    <xf numFmtId="181" fontId="4" fillId="0" borderId="18" xfId="7" applyNumberFormat="1" applyFont="1" applyBorder="1" applyAlignment="1">
      <alignment horizontal="right" vertical="center" wrapText="1"/>
    </xf>
    <xf numFmtId="0" fontId="4" fillId="0" borderId="18" xfId="7" applyFont="1" applyBorder="1" applyAlignment="1">
      <alignment horizontal="justify" vertical="center" wrapText="1"/>
    </xf>
    <xf numFmtId="0" fontId="5" fillId="0" borderId="0" xfId="7" applyFont="1" applyAlignment="1">
      <alignment horizontal="justify" vertical="center"/>
    </xf>
    <xf numFmtId="0" fontId="5" fillId="0" borderId="0" xfId="7" applyFont="1" applyAlignment="1">
      <alignment horizontal="left" vertical="center"/>
    </xf>
    <xf numFmtId="0" fontId="6" fillId="0" borderId="0" xfId="7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0" fontId="19" fillId="0" borderId="0" xfId="8" applyFont="1">
      <alignment vertical="center"/>
    </xf>
    <xf numFmtId="38" fontId="19" fillId="0" borderId="0" xfId="9" applyFont="1">
      <alignment vertical="center"/>
    </xf>
    <xf numFmtId="0" fontId="20" fillId="0" borderId="1" xfId="10" applyFont="1" applyBorder="1" applyAlignment="1">
      <alignment horizontal="left" vertical="center" wrapText="1"/>
    </xf>
    <xf numFmtId="38" fontId="0" fillId="0" borderId="1" xfId="11" applyFont="1" applyBorder="1">
      <alignment vertical="center"/>
    </xf>
    <xf numFmtId="0" fontId="19" fillId="0" borderId="0" xfId="8" applyFont="1" applyBorder="1" applyAlignment="1">
      <alignment vertical="center"/>
    </xf>
    <xf numFmtId="38" fontId="19" fillId="0" borderId="0" xfId="9" applyFont="1" applyBorder="1">
      <alignment vertical="center"/>
    </xf>
    <xf numFmtId="0" fontId="7" fillId="5" borderId="1" xfId="10" applyFont="1" applyFill="1" applyBorder="1" applyAlignment="1">
      <alignment horizontal="right" vertical="center" wrapText="1"/>
    </xf>
    <xf numFmtId="38" fontId="0" fillId="5" borderId="1" xfId="11" applyFont="1" applyFill="1" applyBorder="1">
      <alignment vertical="center"/>
    </xf>
    <xf numFmtId="0" fontId="18" fillId="0" borderId="0" xfId="8" applyFont="1" applyBorder="1" applyAlignment="1">
      <alignment horizontal="center" vertical="center"/>
    </xf>
    <xf numFmtId="0" fontId="19" fillId="0" borderId="0" xfId="8" applyFont="1" applyBorder="1" applyAlignment="1">
      <alignment horizontal="left" vertical="center" wrapText="1"/>
    </xf>
    <xf numFmtId="0" fontId="19" fillId="0" borderId="0" xfId="8" applyFont="1" applyBorder="1" applyAlignment="1">
      <alignment vertical="center" wrapText="1"/>
    </xf>
    <xf numFmtId="0" fontId="19" fillId="0" borderId="1" xfId="8" applyFont="1" applyBorder="1" applyAlignment="1">
      <alignment horizontal="center" vertical="center"/>
    </xf>
    <xf numFmtId="0" fontId="19" fillId="0" borderId="25" xfId="8" applyFont="1" applyBorder="1" applyAlignment="1">
      <alignment vertical="center"/>
    </xf>
    <xf numFmtId="0" fontId="19" fillId="0" borderId="19" xfId="8" applyFont="1" applyBorder="1" applyAlignment="1">
      <alignment vertical="center"/>
    </xf>
    <xf numFmtId="0" fontId="21" fillId="0" borderId="0" xfId="8" applyFont="1">
      <alignment vertical="center"/>
    </xf>
    <xf numFmtId="0" fontId="19" fillId="0" borderId="0" xfId="8" applyFont="1" applyBorder="1">
      <alignment vertical="center"/>
    </xf>
    <xf numFmtId="0" fontId="19" fillId="7" borderId="20" xfId="8" applyFont="1" applyFill="1" applyBorder="1" applyAlignment="1">
      <alignment horizontal="center" vertical="center"/>
    </xf>
    <xf numFmtId="0" fontId="19" fillId="0" borderId="0" xfId="8" applyFont="1" applyFill="1" applyBorder="1" applyAlignment="1">
      <alignment vertical="center"/>
    </xf>
    <xf numFmtId="0" fontId="19" fillId="0" borderId="15" xfId="8" applyFont="1" applyFill="1" applyBorder="1" applyAlignment="1">
      <alignment horizontal="center" vertical="center"/>
    </xf>
    <xf numFmtId="0" fontId="18" fillId="7" borderId="1" xfId="8" applyFont="1" applyFill="1" applyBorder="1" applyAlignment="1">
      <alignment horizontal="center" vertical="center" wrapText="1"/>
    </xf>
    <xf numFmtId="0" fontId="18" fillId="0" borderId="15" xfId="8" applyFont="1" applyFill="1" applyBorder="1" applyAlignment="1">
      <alignment horizontal="right" vertical="center" wrapText="1"/>
    </xf>
    <xf numFmtId="0" fontId="19" fillId="0" borderId="10" xfId="8" applyFont="1" applyFill="1" applyBorder="1" applyAlignment="1">
      <alignment horizontal="center" vertical="center"/>
    </xf>
    <xf numFmtId="0" fontId="18" fillId="7" borderId="1" xfId="8" applyFont="1" applyFill="1" applyBorder="1" applyAlignment="1">
      <alignment vertical="center" wrapText="1"/>
    </xf>
    <xf numFmtId="49" fontId="19" fillId="0" borderId="1" xfId="8" applyNumberFormat="1" applyFont="1" applyFill="1" applyBorder="1" applyAlignment="1">
      <alignment horizontal="center" vertical="center"/>
    </xf>
    <xf numFmtId="0" fontId="19" fillId="7" borderId="20" xfId="8" applyFont="1" applyFill="1" applyBorder="1" applyAlignment="1">
      <alignment horizontal="center" vertical="center" wrapText="1"/>
    </xf>
    <xf numFmtId="0" fontId="19" fillId="7" borderId="26" xfId="8" applyFont="1" applyFill="1" applyBorder="1" applyAlignment="1">
      <alignment horizontal="center" vertical="center" wrapText="1"/>
    </xf>
    <xf numFmtId="0" fontId="19" fillId="8" borderId="26" xfId="8" applyFont="1" applyFill="1" applyBorder="1" applyAlignment="1">
      <alignment horizontal="center" vertical="center" wrapText="1"/>
    </xf>
    <xf numFmtId="38" fontId="19" fillId="8" borderId="22" xfId="9" applyFont="1" applyFill="1" applyBorder="1" applyAlignment="1">
      <alignment horizontal="center" vertical="center" wrapText="1"/>
    </xf>
    <xf numFmtId="0" fontId="22" fillId="0" borderId="0" xfId="8" applyFont="1" applyBorder="1" applyAlignment="1">
      <alignment vertical="center" wrapText="1"/>
    </xf>
    <xf numFmtId="0" fontId="19" fillId="0" borderId="0" xfId="8" applyFont="1" applyAlignment="1">
      <alignment vertical="center" wrapText="1"/>
    </xf>
    <xf numFmtId="0" fontId="22" fillId="7" borderId="25" xfId="8" applyFont="1" applyFill="1" applyBorder="1" applyAlignment="1">
      <alignment horizontal="center" vertical="center" wrapText="1"/>
    </xf>
    <xf numFmtId="0" fontId="22" fillId="7" borderId="35" xfId="8" applyFont="1" applyFill="1" applyBorder="1" applyAlignment="1">
      <alignment horizontal="center" vertical="center" wrapText="1"/>
    </xf>
    <xf numFmtId="0" fontId="18" fillId="8" borderId="35" xfId="8" applyFont="1" applyFill="1" applyBorder="1" applyAlignment="1">
      <alignment horizontal="center" vertical="center" wrapText="1"/>
    </xf>
    <xf numFmtId="38" fontId="18" fillId="8" borderId="35" xfId="9" applyFont="1" applyFill="1" applyBorder="1" applyAlignment="1">
      <alignment horizontal="center" vertical="center" wrapText="1"/>
    </xf>
    <xf numFmtId="0" fontId="19" fillId="8" borderId="1" xfId="8" applyFont="1" applyFill="1" applyBorder="1" applyAlignment="1">
      <alignment horizontal="center" vertical="center"/>
    </xf>
    <xf numFmtId="0" fontId="24" fillId="0" borderId="1" xfId="9" applyNumberFormat="1" applyFont="1" applyFill="1" applyBorder="1" applyAlignment="1">
      <alignment horizontal="center" vertical="center" shrinkToFit="1"/>
    </xf>
    <xf numFmtId="38" fontId="24" fillId="0" borderId="10" xfId="9" applyFont="1" applyFill="1" applyBorder="1" applyAlignment="1">
      <alignment horizontal="center" vertical="center"/>
    </xf>
    <xf numFmtId="38" fontId="24" fillId="8" borderId="1" xfId="9" applyFont="1" applyFill="1" applyBorder="1">
      <alignment vertical="center"/>
    </xf>
    <xf numFmtId="0" fontId="24" fillId="0" borderId="10" xfId="9" applyNumberFormat="1" applyFont="1" applyFill="1" applyBorder="1" applyAlignment="1">
      <alignment horizontal="center" vertical="center" shrinkToFit="1"/>
    </xf>
    <xf numFmtId="0" fontId="24" fillId="0" borderId="22" xfId="9" applyNumberFormat="1" applyFont="1" applyFill="1" applyBorder="1" applyAlignment="1">
      <alignment horizontal="center" vertical="center" shrinkToFit="1"/>
    </xf>
    <xf numFmtId="0" fontId="24" fillId="0" borderId="38" xfId="9" applyNumberFormat="1" applyFont="1" applyFill="1" applyBorder="1" applyAlignment="1">
      <alignment horizontal="center" vertical="center" shrinkToFit="1"/>
    </xf>
    <xf numFmtId="0" fontId="7" fillId="5" borderId="1" xfId="10" applyFill="1" applyBorder="1">
      <alignment vertical="center"/>
    </xf>
    <xf numFmtId="0" fontId="19" fillId="8" borderId="15" xfId="8" applyFont="1" applyFill="1" applyBorder="1" applyAlignment="1">
      <alignment horizontal="center" vertical="center"/>
    </xf>
    <xf numFmtId="0" fontId="24" fillId="5" borderId="37" xfId="9" applyNumberFormat="1" applyFont="1" applyFill="1" applyBorder="1" applyAlignment="1">
      <alignment horizontal="center" vertical="center" shrinkToFit="1"/>
    </xf>
    <xf numFmtId="38" fontId="24" fillId="0" borderId="34" xfId="9" applyFont="1" applyFill="1" applyBorder="1" applyAlignment="1">
      <alignment horizontal="center" vertical="center"/>
    </xf>
    <xf numFmtId="0" fontId="24" fillId="0" borderId="13" xfId="9" applyNumberFormat="1" applyFont="1" applyFill="1" applyBorder="1" applyAlignment="1">
      <alignment horizontal="center" vertical="center" shrinkToFit="1"/>
    </xf>
    <xf numFmtId="38" fontId="24" fillId="8" borderId="26" xfId="9" applyFont="1" applyFill="1" applyBorder="1">
      <alignment vertical="center"/>
    </xf>
    <xf numFmtId="0" fontId="19" fillId="8" borderId="1" xfId="8" applyFont="1" applyFill="1" applyBorder="1">
      <alignment vertical="center"/>
    </xf>
    <xf numFmtId="0" fontId="25" fillId="8" borderId="15" xfId="9" applyNumberFormat="1" applyFont="1" applyFill="1" applyBorder="1" applyAlignment="1">
      <alignment horizontal="center" vertical="center" shrinkToFit="1"/>
    </xf>
    <xf numFmtId="38" fontId="24" fillId="8" borderId="36" xfId="9" applyFont="1" applyFill="1" applyBorder="1" applyAlignment="1">
      <alignment vertical="center" shrinkToFit="1"/>
    </xf>
    <xf numFmtId="38" fontId="24" fillId="8" borderId="15" xfId="9" applyFont="1" applyFill="1" applyBorder="1">
      <alignment vertical="center"/>
    </xf>
    <xf numFmtId="38" fontId="24" fillId="9" borderId="37" xfId="9" applyFont="1" applyFill="1" applyBorder="1" applyAlignment="1">
      <alignment vertical="center" shrinkToFit="1"/>
    </xf>
    <xf numFmtId="38" fontId="19" fillId="0" borderId="0" xfId="9" applyFont="1" applyFill="1" applyBorder="1">
      <alignment vertical="center"/>
    </xf>
    <xf numFmtId="0" fontId="18" fillId="0" borderId="0" xfId="8" applyFont="1">
      <alignment vertical="center"/>
    </xf>
    <xf numFmtId="0" fontId="19" fillId="5" borderId="10" xfId="8" applyFont="1" applyFill="1" applyBorder="1" applyAlignment="1">
      <alignment horizontal="center" vertical="center"/>
    </xf>
    <xf numFmtId="0" fontId="19" fillId="7" borderId="22" xfId="8" applyFont="1" applyFill="1" applyBorder="1" applyAlignment="1">
      <alignment horizontal="center" vertical="center" wrapText="1"/>
    </xf>
    <xf numFmtId="0" fontId="22" fillId="7" borderId="13" xfId="8" applyFont="1" applyFill="1" applyBorder="1" applyAlignment="1">
      <alignment horizontal="center" vertical="center" wrapText="1"/>
    </xf>
    <xf numFmtId="0" fontId="24" fillId="0" borderId="26" xfId="9" applyNumberFormat="1" applyFont="1" applyFill="1" applyBorder="1" applyAlignment="1">
      <alignment horizontal="center" vertical="center" shrinkToFit="1"/>
    </xf>
    <xf numFmtId="0" fontId="7" fillId="6" borderId="1" xfId="10" applyFill="1" applyBorder="1">
      <alignment vertical="center"/>
    </xf>
    <xf numFmtId="38" fontId="0" fillId="6" borderId="1" xfId="11" applyFont="1" applyFill="1" applyBorder="1">
      <alignment vertical="center"/>
    </xf>
    <xf numFmtId="38" fontId="19" fillId="0" borderId="23" xfId="9" applyFont="1" applyFill="1" applyBorder="1">
      <alignment vertical="center"/>
    </xf>
    <xf numFmtId="0" fontId="7" fillId="11" borderId="1" xfId="10" applyFill="1" applyBorder="1">
      <alignment vertical="center"/>
    </xf>
    <xf numFmtId="38" fontId="0" fillId="11" borderId="1" xfId="11" applyFont="1" applyFill="1" applyBorder="1">
      <alignment vertical="center"/>
    </xf>
    <xf numFmtId="181" fontId="4" fillId="7" borderId="14" xfId="7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7" borderId="26" xfId="2" applyFont="1" applyFill="1" applyBorder="1" applyAlignment="1">
      <alignment horizontal="center" vertical="center"/>
    </xf>
    <xf numFmtId="0" fontId="18" fillId="7" borderId="35" xfId="2" applyFont="1" applyFill="1" applyBorder="1" applyAlignment="1">
      <alignment horizontal="center" vertical="center"/>
    </xf>
    <xf numFmtId="0" fontId="19" fillId="6" borderId="26" xfId="2" applyFont="1" applyFill="1" applyBorder="1" applyAlignment="1" applyProtection="1">
      <alignment horizontal="left" vertical="center" wrapText="1"/>
    </xf>
    <xf numFmtId="0" fontId="19" fillId="6" borderId="35" xfId="2" applyFont="1" applyFill="1" applyBorder="1" applyAlignment="1" applyProtection="1">
      <alignment horizontal="left" vertical="center" wrapText="1"/>
    </xf>
    <xf numFmtId="0" fontId="18" fillId="7" borderId="1" xfId="2" applyFont="1" applyFill="1" applyBorder="1" applyAlignment="1">
      <alignment horizontal="center" vertical="center"/>
    </xf>
    <xf numFmtId="0" fontId="19" fillId="0" borderId="1" xfId="3" applyNumberFormat="1" applyFont="1" applyBorder="1" applyAlignment="1" applyProtection="1">
      <alignment horizontal="left" vertical="center"/>
      <protection locked="0"/>
    </xf>
    <xf numFmtId="38" fontId="24" fillId="0" borderId="15" xfId="1" applyFont="1" applyFill="1" applyBorder="1" applyAlignment="1" applyProtection="1">
      <alignment horizontal="right" vertical="center" shrinkToFit="1"/>
      <protection locked="0"/>
    </xf>
    <xf numFmtId="38" fontId="24" fillId="0" borderId="10" xfId="1" applyFont="1" applyFill="1" applyBorder="1" applyAlignment="1" applyProtection="1">
      <alignment horizontal="right" vertical="center" shrinkToFit="1"/>
      <protection locked="0"/>
    </xf>
    <xf numFmtId="0" fontId="19" fillId="0" borderId="15" xfId="2" applyFont="1" applyFill="1" applyBorder="1" applyAlignment="1" applyProtection="1">
      <alignment horizontal="left" vertical="center"/>
      <protection locked="0"/>
    </xf>
    <xf numFmtId="0" fontId="19" fillId="0" borderId="34" xfId="2" applyFont="1" applyFill="1" applyBorder="1" applyAlignment="1" applyProtection="1">
      <alignment horizontal="left" vertical="center"/>
      <protection locked="0"/>
    </xf>
    <xf numFmtId="0" fontId="19" fillId="0" borderId="10" xfId="2" applyFont="1" applyFill="1" applyBorder="1" applyAlignment="1" applyProtection="1">
      <alignment horizontal="left" vertical="center"/>
      <protection locked="0"/>
    </xf>
    <xf numFmtId="0" fontId="19" fillId="8" borderId="26" xfId="2" applyFont="1" applyFill="1" applyBorder="1" applyAlignment="1">
      <alignment horizontal="center" vertical="center" wrapText="1"/>
    </xf>
    <xf numFmtId="0" fontId="19" fillId="8" borderId="35" xfId="2" applyFont="1" applyFill="1" applyBorder="1" applyAlignment="1">
      <alignment horizontal="center" vertical="center" wrapText="1"/>
    </xf>
    <xf numFmtId="0" fontId="19" fillId="7" borderId="20" xfId="2" applyFont="1" applyFill="1" applyBorder="1" applyAlignment="1">
      <alignment horizontal="center" vertical="center" wrapText="1"/>
    </xf>
    <xf numFmtId="0" fontId="19" fillId="7" borderId="22" xfId="2" applyFont="1" applyFill="1" applyBorder="1" applyAlignment="1">
      <alignment horizontal="center" vertical="center" wrapText="1"/>
    </xf>
    <xf numFmtId="0" fontId="23" fillId="7" borderId="25" xfId="2" applyFont="1" applyFill="1" applyBorder="1" applyAlignment="1">
      <alignment horizontal="center" vertical="center" wrapText="1" shrinkToFit="1"/>
    </xf>
    <xf numFmtId="0" fontId="23" fillId="7" borderId="13" xfId="2" applyFont="1" applyFill="1" applyBorder="1" applyAlignment="1">
      <alignment horizontal="center" vertical="center" wrapText="1" shrinkToFit="1"/>
    </xf>
    <xf numFmtId="0" fontId="23" fillId="7" borderId="25" xfId="2" applyFont="1" applyFill="1" applyBorder="1" applyAlignment="1">
      <alignment horizontal="center" vertical="center" wrapText="1"/>
    </xf>
    <xf numFmtId="0" fontId="23" fillId="7" borderId="13" xfId="2" applyFont="1" applyFill="1" applyBorder="1" applyAlignment="1">
      <alignment horizontal="center" vertical="center" wrapText="1"/>
    </xf>
    <xf numFmtId="38" fontId="24" fillId="8" borderId="15" xfId="1" applyFont="1" applyFill="1" applyBorder="1" applyAlignment="1">
      <alignment horizontal="right" vertical="center" shrinkToFit="1"/>
    </xf>
    <xf numFmtId="38" fontId="24" fillId="8" borderId="10" xfId="1" applyFont="1" applyFill="1" applyBorder="1" applyAlignment="1">
      <alignment horizontal="right" vertical="center" shrinkToFit="1"/>
    </xf>
    <xf numFmtId="0" fontId="18" fillId="10" borderId="1" xfId="2" applyFont="1" applyFill="1" applyBorder="1" applyAlignment="1">
      <alignment horizontal="center" vertical="center"/>
    </xf>
    <xf numFmtId="38" fontId="24" fillId="10" borderId="15" xfId="2" applyNumberFormat="1" applyFont="1" applyFill="1" applyBorder="1" applyAlignment="1">
      <alignment horizontal="center" vertical="center"/>
    </xf>
    <xf numFmtId="38" fontId="24" fillId="10" borderId="34" xfId="2" applyNumberFormat="1" applyFont="1" applyFill="1" applyBorder="1" applyAlignment="1">
      <alignment horizontal="center" vertical="center"/>
    </xf>
    <xf numFmtId="38" fontId="24" fillId="10" borderId="10" xfId="2" applyNumberFormat="1" applyFont="1" applyFill="1" applyBorder="1" applyAlignment="1">
      <alignment horizontal="center" vertical="center"/>
    </xf>
    <xf numFmtId="38" fontId="26" fillId="0" borderId="23" xfId="3" applyFont="1" applyFill="1" applyBorder="1" applyAlignment="1">
      <alignment horizontal="right" vertical="center"/>
    </xf>
    <xf numFmtId="38" fontId="26" fillId="0" borderId="0" xfId="3" applyFont="1" applyFill="1" applyBorder="1" applyAlignment="1">
      <alignment horizontal="right" vertical="center"/>
    </xf>
    <xf numFmtId="0" fontId="19" fillId="0" borderId="15" xfId="2" applyFont="1" applyBorder="1" applyAlignment="1">
      <alignment horizontal="left" vertical="center" wrapText="1"/>
    </xf>
    <xf numFmtId="0" fontId="19" fillId="0" borderId="34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41" fontId="10" fillId="0" borderId="20" xfId="1" applyNumberFormat="1" applyFont="1" applyFill="1" applyBorder="1" applyAlignment="1" applyProtection="1">
      <alignment vertical="center"/>
    </xf>
    <xf numFmtId="41" fontId="10" fillId="0" borderId="21" xfId="1" applyNumberFormat="1" applyFont="1" applyFill="1" applyBorder="1" applyAlignment="1" applyProtection="1">
      <alignment vertical="center"/>
    </xf>
    <xf numFmtId="41" fontId="10" fillId="0" borderId="22" xfId="1" applyNumberFormat="1" applyFont="1" applyFill="1" applyBorder="1" applyAlignment="1" applyProtection="1">
      <alignment vertical="center"/>
    </xf>
    <xf numFmtId="41" fontId="10" fillId="0" borderId="25" xfId="1" applyNumberFormat="1" applyFont="1" applyFill="1" applyBorder="1" applyAlignment="1" applyProtection="1">
      <alignment vertical="center"/>
    </xf>
    <xf numFmtId="41" fontId="10" fillId="0" borderId="19" xfId="1" applyNumberFormat="1" applyFont="1" applyFill="1" applyBorder="1" applyAlignment="1" applyProtection="1">
      <alignment vertical="center"/>
    </xf>
    <xf numFmtId="41" fontId="10" fillId="0" borderId="13" xfId="1" applyNumberFormat="1" applyFont="1" applyFill="1" applyBorder="1" applyAlignment="1" applyProtection="1">
      <alignment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41" fontId="0" fillId="4" borderId="10" xfId="0" applyNumberFormat="1" applyFill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41" fontId="0" fillId="3" borderId="20" xfId="1" applyNumberFormat="1" applyFont="1" applyFill="1" applyBorder="1" applyAlignment="1">
      <alignment horizontal="right" vertical="center"/>
    </xf>
    <xf numFmtId="41" fontId="0" fillId="3" borderId="21" xfId="1" applyNumberFormat="1" applyFont="1" applyFill="1" applyBorder="1" applyAlignment="1">
      <alignment horizontal="right" vertical="center"/>
    </xf>
    <xf numFmtId="41" fontId="0" fillId="3" borderId="22" xfId="1" applyNumberFormat="1" applyFont="1" applyFill="1" applyBorder="1" applyAlignment="1">
      <alignment horizontal="right" vertical="center"/>
    </xf>
    <xf numFmtId="41" fontId="0" fillId="3" borderId="25" xfId="1" applyNumberFormat="1" applyFont="1" applyFill="1" applyBorder="1" applyAlignment="1">
      <alignment horizontal="right" vertical="center"/>
    </xf>
    <xf numFmtId="41" fontId="0" fillId="3" borderId="19" xfId="1" applyNumberFormat="1" applyFont="1" applyFill="1" applyBorder="1" applyAlignment="1">
      <alignment horizontal="right" vertical="center"/>
    </xf>
    <xf numFmtId="41" fontId="0" fillId="3" borderId="13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41" fontId="0" fillId="2" borderId="20" xfId="1" applyNumberFormat="1" applyFont="1" applyFill="1" applyBorder="1" applyAlignment="1" applyProtection="1">
      <alignment horizontal="right" vertical="center"/>
    </xf>
    <xf numFmtId="41" fontId="0" fillId="2" borderId="21" xfId="1" applyNumberFormat="1" applyFont="1" applyFill="1" applyBorder="1" applyAlignment="1" applyProtection="1">
      <alignment horizontal="right" vertical="center"/>
    </xf>
    <xf numFmtId="41" fontId="0" fillId="2" borderId="22" xfId="1" applyNumberFormat="1" applyFont="1" applyFill="1" applyBorder="1" applyAlignment="1" applyProtection="1">
      <alignment horizontal="right" vertical="center"/>
    </xf>
    <xf numFmtId="41" fontId="0" fillId="2" borderId="25" xfId="1" applyNumberFormat="1" applyFont="1" applyFill="1" applyBorder="1" applyAlignment="1" applyProtection="1">
      <alignment horizontal="right" vertical="center"/>
    </xf>
    <xf numFmtId="41" fontId="0" fillId="2" borderId="19" xfId="1" applyNumberFormat="1" applyFont="1" applyFill="1" applyBorder="1" applyAlignment="1" applyProtection="1">
      <alignment horizontal="right" vertical="center"/>
    </xf>
    <xf numFmtId="41" fontId="0" fillId="2" borderId="13" xfId="1" applyNumberFormat="1" applyFont="1" applyFill="1" applyBorder="1" applyAlignment="1" applyProtection="1">
      <alignment horizontal="right" vertical="center"/>
    </xf>
    <xf numFmtId="49" fontId="10" fillId="0" borderId="2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21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19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0" borderId="13" xfId="0" applyNumberFormat="1" applyFont="1" applyFill="1" applyBorder="1" applyAlignment="1" applyProtection="1">
      <alignment horizontal="left" vertical="center" wrapText="1" shrinkToFit="1"/>
      <protection locked="0"/>
    </xf>
    <xf numFmtId="176" fontId="10" fillId="0" borderId="20" xfId="0" applyNumberFormat="1" applyFont="1" applyFill="1" applyBorder="1" applyAlignment="1" applyProtection="1">
      <alignment horizontal="center" vertical="center"/>
    </xf>
    <xf numFmtId="176" fontId="10" fillId="0" borderId="22" xfId="0" applyNumberFormat="1" applyFont="1" applyFill="1" applyBorder="1" applyAlignment="1" applyProtection="1">
      <alignment horizontal="center" vertical="center"/>
    </xf>
    <xf numFmtId="176" fontId="10" fillId="0" borderId="25" xfId="0" applyNumberFormat="1" applyFont="1" applyFill="1" applyBorder="1" applyAlignment="1" applyProtection="1">
      <alignment horizontal="center" vertical="center"/>
    </xf>
    <xf numFmtId="176" fontId="10" fillId="0" borderId="13" xfId="0" applyNumberFormat="1" applyFont="1" applyFill="1" applyBorder="1" applyAlignment="1" applyProtection="1">
      <alignment horizontal="center" vertical="center"/>
    </xf>
    <xf numFmtId="176" fontId="10" fillId="0" borderId="21" xfId="0" applyNumberFormat="1" applyFont="1" applyFill="1" applyBorder="1" applyAlignment="1" applyProtection="1">
      <alignment horizontal="center" vertical="center"/>
    </xf>
    <xf numFmtId="176" fontId="10" fillId="0" borderId="19" xfId="0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Fill="1" applyBorder="1" applyAlignment="1" applyProtection="1">
      <alignment horizontal="center" vertical="center" justifyLastLine="1"/>
    </xf>
    <xf numFmtId="0" fontId="0" fillId="0" borderId="21" xfId="0" applyNumberFormat="1" applyFont="1" applyFill="1" applyBorder="1" applyAlignment="1" applyProtection="1">
      <alignment horizontal="center" vertical="center" justifyLastLine="1"/>
    </xf>
    <xf numFmtId="0" fontId="0" fillId="0" borderId="22" xfId="0" applyNumberFormat="1" applyFont="1" applyFill="1" applyBorder="1" applyAlignment="1" applyProtection="1">
      <alignment horizontal="center" vertical="center" justifyLastLine="1"/>
    </xf>
    <xf numFmtId="0" fontId="0" fillId="0" borderId="25" xfId="0" applyNumberFormat="1" applyFont="1" applyFill="1" applyBorder="1" applyAlignment="1" applyProtection="1">
      <alignment horizontal="center" vertical="center" justifyLastLine="1"/>
    </xf>
    <xf numFmtId="0" fontId="0" fillId="0" borderId="19" xfId="0" applyNumberFormat="1" applyFont="1" applyFill="1" applyBorder="1" applyAlignment="1" applyProtection="1">
      <alignment horizontal="center" vertical="center" justifyLastLine="1"/>
    </xf>
    <xf numFmtId="0" fontId="0" fillId="0" borderId="13" xfId="0" applyNumberFormat="1" applyFont="1" applyFill="1" applyBorder="1" applyAlignment="1" applyProtection="1">
      <alignment horizontal="center" vertical="center" justifyLastLine="1"/>
    </xf>
    <xf numFmtId="179" fontId="10" fillId="0" borderId="20" xfId="0" applyNumberFormat="1" applyFont="1" applyFill="1" applyBorder="1" applyAlignment="1" applyProtection="1">
      <alignment horizontal="center" vertical="center"/>
    </xf>
    <xf numFmtId="179" fontId="10" fillId="0" borderId="21" xfId="0" applyNumberFormat="1" applyFont="1" applyFill="1" applyBorder="1" applyAlignment="1" applyProtection="1">
      <alignment horizontal="center" vertical="center"/>
    </xf>
    <xf numFmtId="179" fontId="10" fillId="0" borderId="22" xfId="0" applyNumberFormat="1" applyFont="1" applyFill="1" applyBorder="1" applyAlignment="1" applyProtection="1">
      <alignment horizontal="center" vertical="center"/>
    </xf>
    <xf numFmtId="179" fontId="10" fillId="0" borderId="25" xfId="0" applyNumberFormat="1" applyFont="1" applyFill="1" applyBorder="1" applyAlignment="1" applyProtection="1">
      <alignment horizontal="center" vertical="center"/>
    </xf>
    <xf numFmtId="179" fontId="10" fillId="0" borderId="19" xfId="0" applyNumberFormat="1" applyFont="1" applyFill="1" applyBorder="1" applyAlignment="1" applyProtection="1">
      <alignment horizontal="center" vertical="center"/>
    </xf>
    <xf numFmtId="179" fontId="10" fillId="0" borderId="13" xfId="0" applyNumberFormat="1" applyFont="1" applyFill="1" applyBorder="1" applyAlignment="1" applyProtection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25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19" xfId="0" applyNumberFormat="1" applyFont="1" applyFill="1" applyBorder="1" applyAlignment="1" applyProtection="1">
      <alignment horizontal="left" vertical="center" shrinkToFit="1"/>
      <protection locked="0"/>
    </xf>
    <xf numFmtId="49" fontId="10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20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distributed" vertical="center" wrapText="1" justifyLastLine="1"/>
    </xf>
    <xf numFmtId="0" fontId="0" fillId="0" borderId="21" xfId="0" applyFill="1" applyBorder="1" applyAlignment="1">
      <alignment horizontal="distributed" vertical="center" wrapText="1" justifyLastLine="1"/>
    </xf>
    <xf numFmtId="0" fontId="0" fillId="0" borderId="22" xfId="0" applyFill="1" applyBorder="1" applyAlignment="1">
      <alignment horizontal="distributed" vertical="center" wrapText="1" justifyLastLine="1"/>
    </xf>
    <xf numFmtId="0" fontId="0" fillId="0" borderId="23" xfId="0" applyFill="1" applyBorder="1" applyAlignment="1">
      <alignment horizontal="distributed" vertical="center" wrapText="1" justifyLastLine="1"/>
    </xf>
    <xf numFmtId="0" fontId="0" fillId="0" borderId="0" xfId="0" applyFill="1" applyBorder="1" applyAlignment="1">
      <alignment horizontal="distributed" vertical="center" wrapText="1" justifyLastLine="1"/>
    </xf>
    <xf numFmtId="0" fontId="0" fillId="0" borderId="24" xfId="0" applyFill="1" applyBorder="1" applyAlignment="1">
      <alignment horizontal="distributed" vertical="center" wrapText="1" justifyLastLine="1"/>
    </xf>
    <xf numFmtId="0" fontId="0" fillId="0" borderId="25" xfId="0" applyFill="1" applyBorder="1" applyAlignment="1">
      <alignment horizontal="distributed" vertical="center" wrapText="1" justifyLastLine="1"/>
    </xf>
    <xf numFmtId="0" fontId="0" fillId="0" borderId="19" xfId="0" applyFill="1" applyBorder="1" applyAlignment="1">
      <alignment horizontal="distributed" vertical="center" wrapText="1" justifyLastLine="1"/>
    </xf>
    <xf numFmtId="0" fontId="0" fillId="0" borderId="13" xfId="0" applyFill="1" applyBorder="1" applyAlignment="1">
      <alignment horizontal="distributed" vertical="center" wrapText="1" justifyLastLine="1"/>
    </xf>
    <xf numFmtId="0" fontId="0" fillId="0" borderId="2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1" fontId="16" fillId="0" borderId="20" xfId="1" applyNumberFormat="1" applyFont="1" applyFill="1" applyBorder="1" applyAlignment="1" applyProtection="1">
      <alignment horizontal="right" vertical="center"/>
      <protection locked="0"/>
    </xf>
    <xf numFmtId="41" fontId="16" fillId="0" borderId="21" xfId="1" applyNumberFormat="1" applyFont="1" applyFill="1" applyBorder="1" applyAlignment="1" applyProtection="1">
      <alignment horizontal="right" vertical="center"/>
      <protection locked="0"/>
    </xf>
    <xf numFmtId="41" fontId="16" fillId="0" borderId="22" xfId="1" applyNumberFormat="1" applyFont="1" applyFill="1" applyBorder="1" applyAlignment="1" applyProtection="1">
      <alignment horizontal="right" vertical="center"/>
      <protection locked="0"/>
    </xf>
    <xf numFmtId="41" fontId="16" fillId="0" borderId="25" xfId="1" applyNumberFormat="1" applyFont="1" applyFill="1" applyBorder="1" applyAlignment="1" applyProtection="1">
      <alignment horizontal="right" vertical="center"/>
      <protection locked="0"/>
    </xf>
    <xf numFmtId="41" fontId="16" fillId="0" borderId="19" xfId="1" applyNumberFormat="1" applyFont="1" applyFill="1" applyBorder="1" applyAlignment="1" applyProtection="1">
      <alignment horizontal="right" vertical="center"/>
      <protection locked="0"/>
    </xf>
    <xf numFmtId="41" fontId="16" fillId="0" borderId="13" xfId="1" applyNumberFormat="1" applyFont="1" applyFill="1" applyBorder="1" applyAlignment="1" applyProtection="1">
      <alignment horizontal="right" vertical="center"/>
      <protection locked="0"/>
    </xf>
    <xf numFmtId="41" fontId="0" fillId="2" borderId="20" xfId="1" applyNumberFormat="1" applyFont="1" applyFill="1" applyBorder="1" applyAlignment="1">
      <alignment horizontal="right" vertical="center"/>
    </xf>
    <xf numFmtId="41" fontId="0" fillId="2" borderId="21" xfId="1" applyNumberFormat="1" applyFont="1" applyFill="1" applyBorder="1" applyAlignment="1">
      <alignment horizontal="right" vertical="center"/>
    </xf>
    <xf numFmtId="41" fontId="0" fillId="2" borderId="22" xfId="1" applyNumberFormat="1" applyFont="1" applyFill="1" applyBorder="1" applyAlignment="1">
      <alignment horizontal="right" vertical="center"/>
    </xf>
    <xf numFmtId="41" fontId="0" fillId="2" borderId="25" xfId="1" applyNumberFormat="1" applyFont="1" applyFill="1" applyBorder="1" applyAlignment="1">
      <alignment horizontal="right" vertical="center"/>
    </xf>
    <xf numFmtId="41" fontId="0" fillId="2" borderId="19" xfId="1" applyNumberFormat="1" applyFont="1" applyFill="1" applyBorder="1" applyAlignment="1">
      <alignment horizontal="right" vertical="center"/>
    </xf>
    <xf numFmtId="41" fontId="0" fillId="2" borderId="13" xfId="1" applyNumberFormat="1" applyFont="1" applyFill="1" applyBorder="1" applyAlignment="1">
      <alignment horizontal="right" vertical="center"/>
    </xf>
    <xf numFmtId="41" fontId="0" fillId="3" borderId="20" xfId="1" applyNumberFormat="1" applyFont="1" applyFill="1" applyBorder="1" applyAlignment="1" applyProtection="1">
      <alignment horizontal="right" vertical="center"/>
      <protection locked="0"/>
    </xf>
    <xf numFmtId="41" fontId="0" fillId="3" borderId="21" xfId="1" applyNumberFormat="1" applyFont="1" applyFill="1" applyBorder="1" applyAlignment="1" applyProtection="1">
      <alignment horizontal="right" vertical="center"/>
      <protection locked="0"/>
    </xf>
    <xf numFmtId="41" fontId="0" fillId="3" borderId="22" xfId="1" applyNumberFormat="1" applyFont="1" applyFill="1" applyBorder="1" applyAlignment="1" applyProtection="1">
      <alignment horizontal="right" vertical="center"/>
      <protection locked="0"/>
    </xf>
    <xf numFmtId="41" fontId="0" fillId="3" borderId="25" xfId="1" applyNumberFormat="1" applyFont="1" applyFill="1" applyBorder="1" applyAlignment="1" applyProtection="1">
      <alignment horizontal="right" vertical="center"/>
      <protection locked="0"/>
    </xf>
    <xf numFmtId="41" fontId="0" fillId="3" borderId="19" xfId="1" applyNumberFormat="1" applyFont="1" applyFill="1" applyBorder="1" applyAlignment="1" applyProtection="1">
      <alignment horizontal="right" vertical="center"/>
      <protection locked="0"/>
    </xf>
    <xf numFmtId="41" fontId="0" fillId="3" borderId="13" xfId="1" applyNumberFormat="1" applyFont="1" applyFill="1" applyBorder="1" applyAlignment="1" applyProtection="1">
      <alignment horizontal="right" vertical="center"/>
      <protection locked="0"/>
    </xf>
    <xf numFmtId="180" fontId="0" fillId="2" borderId="20" xfId="1" applyNumberFormat="1" applyFont="1" applyFill="1" applyBorder="1" applyAlignment="1">
      <alignment horizontal="right" vertical="center"/>
    </xf>
    <xf numFmtId="180" fontId="0" fillId="2" borderId="21" xfId="1" applyNumberFormat="1" applyFont="1" applyFill="1" applyBorder="1" applyAlignment="1">
      <alignment horizontal="right" vertical="center"/>
    </xf>
    <xf numFmtId="180" fontId="0" fillId="2" borderId="22" xfId="1" applyNumberFormat="1" applyFont="1" applyFill="1" applyBorder="1" applyAlignment="1">
      <alignment horizontal="right" vertical="center"/>
    </xf>
    <xf numFmtId="180" fontId="0" fillId="2" borderId="25" xfId="1" applyNumberFormat="1" applyFont="1" applyFill="1" applyBorder="1" applyAlignment="1">
      <alignment horizontal="right" vertical="center"/>
    </xf>
    <xf numFmtId="180" fontId="0" fillId="2" borderId="19" xfId="1" applyNumberFormat="1" applyFont="1" applyFill="1" applyBorder="1" applyAlignment="1">
      <alignment horizontal="right" vertical="center"/>
    </xf>
    <xf numFmtId="180" fontId="0" fillId="2" borderId="13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/>
    </xf>
    <xf numFmtId="0" fontId="5" fillId="0" borderId="1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8" fillId="7" borderId="26" xfId="8" applyFont="1" applyFill="1" applyBorder="1" applyAlignment="1">
      <alignment horizontal="center" vertical="center"/>
    </xf>
    <xf numFmtId="0" fontId="18" fillId="7" borderId="35" xfId="8" applyFont="1" applyFill="1" applyBorder="1" applyAlignment="1">
      <alignment horizontal="center" vertical="center"/>
    </xf>
    <xf numFmtId="0" fontId="19" fillId="0" borderId="26" xfId="8" applyFont="1" applyBorder="1" applyAlignment="1">
      <alignment horizontal="left" vertical="center" wrapText="1"/>
    </xf>
    <xf numFmtId="0" fontId="19" fillId="0" borderId="35" xfId="8" applyFont="1" applyBorder="1" applyAlignment="1">
      <alignment horizontal="left" vertical="center" wrapText="1"/>
    </xf>
    <xf numFmtId="0" fontId="18" fillId="7" borderId="1" xfId="8" applyFont="1" applyFill="1" applyBorder="1" applyAlignment="1">
      <alignment horizontal="center" vertical="center"/>
    </xf>
    <xf numFmtId="38" fontId="19" fillId="0" borderId="1" xfId="9" applyFont="1" applyBorder="1" applyAlignment="1">
      <alignment horizontal="left" vertical="center"/>
    </xf>
    <xf numFmtId="0" fontId="19" fillId="0" borderId="15" xfId="8" applyFont="1" applyFill="1" applyBorder="1" applyAlignment="1">
      <alignment horizontal="left" vertical="center"/>
    </xf>
    <xf numFmtId="0" fontId="19" fillId="0" borderId="34" xfId="8" applyFont="1" applyFill="1" applyBorder="1" applyAlignment="1">
      <alignment horizontal="left" vertical="center"/>
    </xf>
    <xf numFmtId="0" fontId="19" fillId="0" borderId="10" xfId="8" applyFont="1" applyFill="1" applyBorder="1" applyAlignment="1">
      <alignment horizontal="left" vertical="center"/>
    </xf>
    <xf numFmtId="0" fontId="19" fillId="8" borderId="26" xfId="8" applyFont="1" applyFill="1" applyBorder="1" applyAlignment="1">
      <alignment horizontal="center" vertical="center" wrapText="1"/>
    </xf>
    <xf numFmtId="0" fontId="19" fillId="8" borderId="35" xfId="8" applyFont="1" applyFill="1" applyBorder="1" applyAlignment="1">
      <alignment horizontal="center" vertical="center" wrapText="1"/>
    </xf>
    <xf numFmtId="0" fontId="19" fillId="7" borderId="20" xfId="8" applyFont="1" applyFill="1" applyBorder="1" applyAlignment="1">
      <alignment horizontal="center" vertical="center" wrapText="1"/>
    </xf>
    <xf numFmtId="0" fontId="19" fillId="7" borderId="22" xfId="8" applyFont="1" applyFill="1" applyBorder="1" applyAlignment="1">
      <alignment horizontal="center" vertical="center" wrapText="1"/>
    </xf>
    <xf numFmtId="0" fontId="23" fillId="7" borderId="25" xfId="8" applyFont="1" applyFill="1" applyBorder="1" applyAlignment="1">
      <alignment horizontal="center" vertical="center" wrapText="1"/>
    </xf>
    <xf numFmtId="0" fontId="23" fillId="7" borderId="13" xfId="8" applyFont="1" applyFill="1" applyBorder="1" applyAlignment="1">
      <alignment horizontal="center" vertical="center" wrapText="1"/>
    </xf>
    <xf numFmtId="38" fontId="24" fillId="0" borderId="15" xfId="9" applyFont="1" applyFill="1" applyBorder="1" applyAlignment="1">
      <alignment horizontal="right" vertical="center" shrinkToFit="1"/>
    </xf>
    <xf numFmtId="38" fontId="24" fillId="0" borderId="10" xfId="9" applyFont="1" applyFill="1" applyBorder="1" applyAlignment="1">
      <alignment horizontal="right" vertical="center" shrinkToFit="1"/>
    </xf>
    <xf numFmtId="38" fontId="24" fillId="8" borderId="15" xfId="9" applyFont="1" applyFill="1" applyBorder="1" applyAlignment="1">
      <alignment horizontal="right" vertical="center" shrinkToFit="1"/>
    </xf>
    <xf numFmtId="38" fontId="24" fillId="8" borderId="10" xfId="9" applyFont="1" applyFill="1" applyBorder="1" applyAlignment="1">
      <alignment horizontal="right" vertical="center" shrinkToFit="1"/>
    </xf>
    <xf numFmtId="38" fontId="24" fillId="8" borderId="15" xfId="9" applyFont="1" applyFill="1" applyBorder="1" applyAlignment="1">
      <alignment horizontal="center" vertical="center" shrinkToFit="1"/>
    </xf>
    <xf numFmtId="38" fontId="24" fillId="8" borderId="10" xfId="9" applyFont="1" applyFill="1" applyBorder="1" applyAlignment="1">
      <alignment horizontal="center" vertical="center" shrinkToFit="1"/>
    </xf>
    <xf numFmtId="0" fontId="18" fillId="10" borderId="1" xfId="8" applyFont="1" applyFill="1" applyBorder="1" applyAlignment="1">
      <alignment horizontal="center" vertical="center"/>
    </xf>
    <xf numFmtId="38" fontId="24" fillId="10" borderId="15" xfId="8" applyNumberFormat="1" applyFont="1" applyFill="1" applyBorder="1" applyAlignment="1">
      <alignment horizontal="center" vertical="center"/>
    </xf>
    <xf numFmtId="38" fontId="24" fillId="10" borderId="34" xfId="8" applyNumberFormat="1" applyFont="1" applyFill="1" applyBorder="1" applyAlignment="1">
      <alignment horizontal="center" vertical="center"/>
    </xf>
    <xf numFmtId="38" fontId="24" fillId="10" borderId="10" xfId="8" applyNumberFormat="1" applyFont="1" applyFill="1" applyBorder="1" applyAlignment="1">
      <alignment horizontal="center" vertical="center"/>
    </xf>
    <xf numFmtId="38" fontId="26" fillId="0" borderId="23" xfId="9" applyFont="1" applyFill="1" applyBorder="1" applyAlignment="1">
      <alignment horizontal="right" vertical="center"/>
    </xf>
    <xf numFmtId="38" fontId="26" fillId="0" borderId="0" xfId="9" applyFont="1" applyFill="1" applyBorder="1" applyAlignment="1">
      <alignment horizontal="right" vertical="center"/>
    </xf>
    <xf numFmtId="0" fontId="31" fillId="0" borderId="0" xfId="5" applyFont="1" applyFill="1" applyAlignment="1">
      <alignment horizontal="center" vertical="center" wrapText="1"/>
    </xf>
    <xf numFmtId="0" fontId="31" fillId="0" borderId="0" xfId="5" applyFont="1" applyFill="1" applyAlignment="1">
      <alignment horizontal="center" vertical="center"/>
    </xf>
    <xf numFmtId="0" fontId="32" fillId="5" borderId="0" xfId="5" applyFont="1" applyFill="1" applyAlignment="1">
      <alignment horizontal="center" vertical="center" wrapText="1"/>
    </xf>
    <xf numFmtId="0" fontId="32" fillId="5" borderId="0" xfId="5" applyFont="1" applyFill="1" applyAlignment="1">
      <alignment horizontal="center" vertical="center"/>
    </xf>
    <xf numFmtId="0" fontId="32" fillId="5" borderId="19" xfId="5" applyFont="1" applyFill="1" applyBorder="1" applyAlignment="1">
      <alignment horizontal="center" vertical="center"/>
    </xf>
    <xf numFmtId="0" fontId="7" fillId="0" borderId="20" xfId="5" applyFill="1" applyBorder="1" applyAlignment="1">
      <alignment horizontal="distributed" vertical="center" wrapText="1" justifyLastLine="1"/>
    </xf>
    <xf numFmtId="0" fontId="7" fillId="0" borderId="21" xfId="5" applyFill="1" applyBorder="1" applyAlignment="1">
      <alignment horizontal="distributed" vertical="center" wrapText="1" justifyLastLine="1"/>
    </xf>
    <xf numFmtId="0" fontId="7" fillId="0" borderId="22" xfId="5" applyFill="1" applyBorder="1" applyAlignment="1">
      <alignment horizontal="distributed" vertical="center" wrapText="1" justifyLastLine="1"/>
    </xf>
    <xf numFmtId="0" fontId="7" fillId="0" borderId="23" xfId="5" applyFill="1" applyBorder="1" applyAlignment="1">
      <alignment horizontal="distributed" vertical="center" wrapText="1" justifyLastLine="1"/>
    </xf>
    <xf numFmtId="0" fontId="7" fillId="0" borderId="0" xfId="5" applyFill="1" applyBorder="1" applyAlignment="1">
      <alignment horizontal="distributed" vertical="center" wrapText="1" justifyLastLine="1"/>
    </xf>
    <xf numFmtId="0" fontId="7" fillId="0" borderId="24" xfId="5" applyFill="1" applyBorder="1" applyAlignment="1">
      <alignment horizontal="distributed" vertical="center" wrapText="1" justifyLastLine="1"/>
    </xf>
    <xf numFmtId="0" fontId="7" fillId="0" borderId="25" xfId="5" applyFill="1" applyBorder="1" applyAlignment="1">
      <alignment horizontal="distributed" vertical="center" wrapText="1" justifyLastLine="1"/>
    </xf>
    <xf numFmtId="0" fontId="7" fillId="0" borderId="19" xfId="5" applyFill="1" applyBorder="1" applyAlignment="1">
      <alignment horizontal="distributed" vertical="center" wrapText="1" justifyLastLine="1"/>
    </xf>
    <xf numFmtId="0" fontId="7" fillId="0" borderId="13" xfId="5" applyFill="1" applyBorder="1" applyAlignment="1">
      <alignment horizontal="distributed" vertical="center" wrapText="1" justifyLastLine="1"/>
    </xf>
    <xf numFmtId="0" fontId="7" fillId="0" borderId="20" xfId="5" applyFill="1" applyBorder="1" applyAlignment="1">
      <alignment horizontal="center"/>
    </xf>
    <xf numFmtId="0" fontId="7" fillId="0" borderId="21" xfId="5" applyFill="1" applyBorder="1" applyAlignment="1">
      <alignment horizontal="center"/>
    </xf>
    <xf numFmtId="0" fontId="7" fillId="0" borderId="22" xfId="5" applyFill="1" applyBorder="1" applyAlignment="1">
      <alignment horizontal="center"/>
    </xf>
    <xf numFmtId="0" fontId="7" fillId="0" borderId="25" xfId="5" applyFill="1" applyBorder="1" applyAlignment="1">
      <alignment horizontal="center"/>
    </xf>
    <xf numFmtId="0" fontId="7" fillId="0" borderId="19" xfId="5" applyFill="1" applyBorder="1" applyAlignment="1">
      <alignment horizontal="center"/>
    </xf>
    <xf numFmtId="0" fontId="7" fillId="0" borderId="13" xfId="5" applyFill="1" applyBorder="1" applyAlignment="1">
      <alignment horizontal="center"/>
    </xf>
    <xf numFmtId="0" fontId="7" fillId="0" borderId="20" xfId="5" applyFill="1" applyBorder="1" applyAlignment="1">
      <alignment horizontal="center" vertical="center" wrapText="1"/>
    </xf>
    <xf numFmtId="0" fontId="7" fillId="0" borderId="21" xfId="5" applyFill="1" applyBorder="1" applyAlignment="1">
      <alignment horizontal="center" vertical="center"/>
    </xf>
    <xf numFmtId="0" fontId="7" fillId="0" borderId="22" xfId="5" applyFill="1" applyBorder="1" applyAlignment="1">
      <alignment horizontal="center" vertical="center"/>
    </xf>
    <xf numFmtId="0" fontId="7" fillId="0" borderId="23" xfId="5" applyFill="1" applyBorder="1" applyAlignment="1">
      <alignment horizontal="center" vertical="center"/>
    </xf>
    <xf numFmtId="0" fontId="7" fillId="0" borderId="0" xfId="5" applyFill="1" applyBorder="1" applyAlignment="1">
      <alignment horizontal="center" vertical="center"/>
    </xf>
    <xf numFmtId="0" fontId="7" fillId="0" borderId="24" xfId="5" applyFill="1" applyBorder="1" applyAlignment="1">
      <alignment horizontal="center" vertical="center"/>
    </xf>
    <xf numFmtId="0" fontId="7" fillId="0" borderId="25" xfId="5" applyFill="1" applyBorder="1" applyAlignment="1">
      <alignment horizontal="center" vertical="center"/>
    </xf>
    <xf numFmtId="0" fontId="7" fillId="0" borderId="19" xfId="5" applyFill="1" applyBorder="1" applyAlignment="1">
      <alignment horizontal="center" vertical="center"/>
    </xf>
    <xf numFmtId="0" fontId="7" fillId="0" borderId="13" xfId="5" applyFill="1" applyBorder="1" applyAlignment="1">
      <alignment horizontal="center" vertical="center"/>
    </xf>
    <xf numFmtId="0" fontId="7" fillId="0" borderId="20" xfId="5" applyFill="1" applyBorder="1" applyAlignment="1">
      <alignment horizontal="center" wrapText="1"/>
    </xf>
    <xf numFmtId="0" fontId="7" fillId="0" borderId="23" xfId="5" applyFill="1" applyBorder="1" applyAlignment="1">
      <alignment horizontal="center"/>
    </xf>
    <xf numFmtId="0" fontId="7" fillId="0" borderId="0" xfId="5" applyFill="1" applyBorder="1" applyAlignment="1">
      <alignment horizontal="center"/>
    </xf>
    <xf numFmtId="0" fontId="7" fillId="0" borderId="24" xfId="5" applyFill="1" applyBorder="1" applyAlignment="1">
      <alignment horizontal="center"/>
    </xf>
    <xf numFmtId="0" fontId="7" fillId="0" borderId="20" xfId="5" applyFill="1" applyBorder="1" applyAlignment="1">
      <alignment horizontal="center" vertical="center"/>
    </xf>
    <xf numFmtId="0" fontId="7" fillId="0" borderId="21" xfId="5" applyFill="1" applyBorder="1" applyAlignment="1">
      <alignment horizontal="center" vertical="center" wrapText="1"/>
    </xf>
    <xf numFmtId="0" fontId="7" fillId="0" borderId="22" xfId="5" applyFill="1" applyBorder="1" applyAlignment="1">
      <alignment horizontal="center" vertical="center" wrapText="1"/>
    </xf>
    <xf numFmtId="0" fontId="7" fillId="0" borderId="23" xfId="5" applyFill="1" applyBorder="1" applyAlignment="1">
      <alignment horizontal="center" vertical="center" wrapText="1"/>
    </xf>
    <xf numFmtId="0" fontId="7" fillId="0" borderId="0" xfId="5" applyFill="1" applyBorder="1" applyAlignment="1">
      <alignment horizontal="center" vertical="center" wrapText="1"/>
    </xf>
    <xf numFmtId="0" fontId="7" fillId="0" borderId="24" xfId="5" applyFill="1" applyBorder="1" applyAlignment="1">
      <alignment horizontal="center" vertical="center" wrapText="1"/>
    </xf>
    <xf numFmtId="0" fontId="7" fillId="0" borderId="25" xfId="5" applyFill="1" applyBorder="1" applyAlignment="1">
      <alignment horizontal="center" vertical="center" wrapText="1"/>
    </xf>
    <xf numFmtId="0" fontId="7" fillId="0" borderId="19" xfId="5" applyFill="1" applyBorder="1" applyAlignment="1">
      <alignment horizontal="center" vertical="center" wrapText="1"/>
    </xf>
    <xf numFmtId="0" fontId="7" fillId="0" borderId="13" xfId="5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 wrapText="1"/>
    </xf>
    <xf numFmtId="38" fontId="0" fillId="0" borderId="20" xfId="6" applyFont="1" applyFill="1" applyBorder="1" applyAlignment="1">
      <alignment horizontal="center" vertical="center"/>
    </xf>
    <xf numFmtId="38" fontId="0" fillId="0" borderId="21" xfId="6" applyFont="1" applyFill="1" applyBorder="1" applyAlignment="1">
      <alignment horizontal="center" vertical="center"/>
    </xf>
    <xf numFmtId="38" fontId="0" fillId="0" borderId="22" xfId="6" applyFont="1" applyFill="1" applyBorder="1" applyAlignment="1">
      <alignment horizontal="center" vertical="center"/>
    </xf>
    <xf numFmtId="38" fontId="0" fillId="0" borderId="23" xfId="6" applyFont="1" applyFill="1" applyBorder="1" applyAlignment="1">
      <alignment horizontal="center" vertical="center"/>
    </xf>
    <xf numFmtId="38" fontId="0" fillId="0" borderId="0" xfId="6" applyFont="1" applyFill="1" applyBorder="1" applyAlignment="1">
      <alignment horizontal="center" vertical="center"/>
    </xf>
    <xf numFmtId="38" fontId="0" fillId="0" borderId="24" xfId="6" applyFont="1" applyFill="1" applyBorder="1" applyAlignment="1">
      <alignment horizontal="center" vertical="center"/>
    </xf>
    <xf numFmtId="38" fontId="0" fillId="0" borderId="25" xfId="6" applyFont="1" applyFill="1" applyBorder="1" applyAlignment="1">
      <alignment horizontal="center" vertical="center"/>
    </xf>
    <xf numFmtId="38" fontId="0" fillId="0" borderId="19" xfId="6" applyFont="1" applyFill="1" applyBorder="1" applyAlignment="1">
      <alignment horizontal="center" vertical="center"/>
    </xf>
    <xf numFmtId="38" fontId="0" fillId="0" borderId="13" xfId="6" applyFont="1" applyFill="1" applyBorder="1" applyAlignment="1">
      <alignment horizontal="center" vertical="center"/>
    </xf>
    <xf numFmtId="0" fontId="33" fillId="0" borderId="20" xfId="5" applyFont="1" applyFill="1" applyBorder="1" applyAlignment="1" applyProtection="1">
      <alignment horizontal="center" vertical="center"/>
      <protection locked="0"/>
    </xf>
    <xf numFmtId="0" fontId="33" fillId="0" borderId="21" xfId="5" applyFont="1" applyFill="1" applyBorder="1" applyAlignment="1" applyProtection="1">
      <alignment horizontal="center" vertical="center"/>
      <protection locked="0"/>
    </xf>
    <xf numFmtId="0" fontId="33" fillId="0" borderId="22" xfId="5" applyFont="1" applyFill="1" applyBorder="1" applyAlignment="1" applyProtection="1">
      <alignment horizontal="center" vertical="center"/>
      <protection locked="0"/>
    </xf>
    <xf numFmtId="0" fontId="33" fillId="0" borderId="25" xfId="5" applyFont="1" applyFill="1" applyBorder="1" applyAlignment="1" applyProtection="1">
      <alignment horizontal="center" vertical="center"/>
      <protection locked="0"/>
    </xf>
    <xf numFmtId="0" fontId="33" fillId="0" borderId="19" xfId="5" applyFont="1" applyFill="1" applyBorder="1" applyAlignment="1" applyProtection="1">
      <alignment horizontal="center" vertical="center"/>
      <protection locked="0"/>
    </xf>
    <xf numFmtId="0" fontId="33" fillId="0" borderId="13" xfId="5" applyFont="1" applyFill="1" applyBorder="1" applyAlignment="1" applyProtection="1">
      <alignment horizontal="center" vertical="center"/>
      <protection locked="0"/>
    </xf>
    <xf numFmtId="41" fontId="33" fillId="0" borderId="20" xfId="6" applyNumberFormat="1" applyFont="1" applyFill="1" applyBorder="1" applyAlignment="1" applyProtection="1">
      <alignment horizontal="right" vertical="center"/>
      <protection locked="0"/>
    </xf>
    <xf numFmtId="41" fontId="33" fillId="0" borderId="21" xfId="6" applyNumberFormat="1" applyFont="1" applyFill="1" applyBorder="1" applyAlignment="1" applyProtection="1">
      <alignment horizontal="right" vertical="center"/>
      <protection locked="0"/>
    </xf>
    <xf numFmtId="41" fontId="33" fillId="0" borderId="22" xfId="6" applyNumberFormat="1" applyFont="1" applyFill="1" applyBorder="1" applyAlignment="1" applyProtection="1">
      <alignment horizontal="right" vertical="center"/>
      <protection locked="0"/>
    </xf>
    <xf numFmtId="41" fontId="33" fillId="0" borderId="25" xfId="6" applyNumberFormat="1" applyFont="1" applyFill="1" applyBorder="1" applyAlignment="1" applyProtection="1">
      <alignment horizontal="right" vertical="center"/>
      <protection locked="0"/>
    </xf>
    <xf numFmtId="41" fontId="33" fillId="0" borderId="19" xfId="6" applyNumberFormat="1" applyFont="1" applyFill="1" applyBorder="1" applyAlignment="1" applyProtection="1">
      <alignment horizontal="right" vertical="center"/>
      <protection locked="0"/>
    </xf>
    <xf numFmtId="41" fontId="33" fillId="0" borderId="13" xfId="6" applyNumberFormat="1" applyFont="1" applyFill="1" applyBorder="1" applyAlignment="1" applyProtection="1">
      <alignment horizontal="right" vertical="center"/>
      <protection locked="0"/>
    </xf>
    <xf numFmtId="41" fontId="33" fillId="12" borderId="20" xfId="6" applyNumberFormat="1" applyFont="1" applyFill="1" applyBorder="1" applyAlignment="1">
      <alignment horizontal="right" vertical="center"/>
    </xf>
    <xf numFmtId="41" fontId="33" fillId="12" borderId="21" xfId="6" applyNumberFormat="1" applyFont="1" applyFill="1" applyBorder="1" applyAlignment="1">
      <alignment horizontal="right" vertical="center"/>
    </xf>
    <xf numFmtId="41" fontId="33" fillId="12" borderId="22" xfId="6" applyNumberFormat="1" applyFont="1" applyFill="1" applyBorder="1" applyAlignment="1">
      <alignment horizontal="right" vertical="center"/>
    </xf>
    <xf numFmtId="41" fontId="33" fillId="12" borderId="25" xfId="6" applyNumberFormat="1" applyFont="1" applyFill="1" applyBorder="1" applyAlignment="1">
      <alignment horizontal="right" vertical="center"/>
    </xf>
    <xf numFmtId="41" fontId="33" fillId="12" borderId="19" xfId="6" applyNumberFormat="1" applyFont="1" applyFill="1" applyBorder="1" applyAlignment="1">
      <alignment horizontal="right" vertical="center"/>
    </xf>
    <xf numFmtId="41" fontId="33" fillId="12" borderId="13" xfId="6" applyNumberFormat="1" applyFont="1" applyFill="1" applyBorder="1" applyAlignment="1">
      <alignment horizontal="right" vertical="center"/>
    </xf>
    <xf numFmtId="41" fontId="33" fillId="8" borderId="20" xfId="6" applyNumberFormat="1" applyFont="1" applyFill="1" applyBorder="1" applyAlignment="1" applyProtection="1">
      <alignment horizontal="right" vertical="center"/>
    </xf>
    <xf numFmtId="41" fontId="33" fillId="8" borderId="21" xfId="6" applyNumberFormat="1" applyFont="1" applyFill="1" applyBorder="1" applyAlignment="1" applyProtection="1">
      <alignment horizontal="right" vertical="center"/>
    </xf>
    <xf numFmtId="41" fontId="33" fillId="8" borderId="22" xfId="6" applyNumberFormat="1" applyFont="1" applyFill="1" applyBorder="1" applyAlignment="1" applyProtection="1">
      <alignment horizontal="right" vertical="center"/>
    </xf>
    <xf numFmtId="41" fontId="33" fillId="8" borderId="25" xfId="6" applyNumberFormat="1" applyFont="1" applyFill="1" applyBorder="1" applyAlignment="1" applyProtection="1">
      <alignment horizontal="right" vertical="center"/>
    </xf>
    <xf numFmtId="41" fontId="33" fillId="8" borderId="19" xfId="6" applyNumberFormat="1" applyFont="1" applyFill="1" applyBorder="1" applyAlignment="1" applyProtection="1">
      <alignment horizontal="right" vertical="center"/>
    </xf>
    <xf numFmtId="41" fontId="33" fillId="8" borderId="13" xfId="6" applyNumberFormat="1" applyFont="1" applyFill="1" applyBorder="1" applyAlignment="1" applyProtection="1">
      <alignment horizontal="right" vertical="center"/>
    </xf>
    <xf numFmtId="49" fontId="34" fillId="0" borderId="20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21" xfId="5" applyNumberFormat="1" applyFont="1" applyFill="1" applyBorder="1" applyAlignment="1" applyProtection="1">
      <alignment horizontal="center" vertical="center" shrinkToFit="1"/>
      <protection locked="0"/>
    </xf>
    <xf numFmtId="49" fontId="34" fillId="0" borderId="22" xfId="5" applyNumberFormat="1" applyFont="1" applyFill="1" applyBorder="1" applyAlignment="1" applyProtection="1">
      <alignment horizontal="center" vertical="center" shrinkToFit="1"/>
      <protection locked="0"/>
    </xf>
    <xf numFmtId="49" fontId="34" fillId="0" borderId="25" xfId="5" applyNumberFormat="1" applyFont="1" applyFill="1" applyBorder="1" applyAlignment="1" applyProtection="1">
      <alignment horizontal="center" vertical="center" shrinkToFit="1"/>
      <protection locked="0"/>
    </xf>
    <xf numFmtId="49" fontId="34" fillId="0" borderId="19" xfId="5" applyNumberFormat="1" applyFont="1" applyFill="1" applyBorder="1" applyAlignment="1" applyProtection="1">
      <alignment horizontal="center" vertical="center" shrinkToFit="1"/>
      <protection locked="0"/>
    </xf>
    <xf numFmtId="49" fontId="34" fillId="0" borderId="13" xfId="5" applyNumberFormat="1" applyFont="1" applyFill="1" applyBorder="1" applyAlignment="1" applyProtection="1">
      <alignment horizontal="center" vertical="center" shrinkToFit="1"/>
      <protection locked="0"/>
    </xf>
    <xf numFmtId="176" fontId="34" fillId="0" borderId="20" xfId="5" applyNumberFormat="1" applyFont="1" applyFill="1" applyBorder="1" applyAlignment="1" applyProtection="1">
      <alignment horizontal="center" vertical="center"/>
      <protection locked="0"/>
    </xf>
    <xf numFmtId="176" fontId="34" fillId="0" borderId="22" xfId="5" applyNumberFormat="1" applyFont="1" applyFill="1" applyBorder="1" applyAlignment="1" applyProtection="1">
      <alignment horizontal="center" vertical="center"/>
      <protection locked="0"/>
    </xf>
    <xf numFmtId="176" fontId="34" fillId="0" borderId="25" xfId="5" applyNumberFormat="1" applyFont="1" applyFill="1" applyBorder="1" applyAlignment="1" applyProtection="1">
      <alignment horizontal="center" vertical="center"/>
      <protection locked="0"/>
    </xf>
    <xf numFmtId="176" fontId="34" fillId="0" borderId="13" xfId="5" applyNumberFormat="1" applyFont="1" applyFill="1" applyBorder="1" applyAlignment="1" applyProtection="1">
      <alignment horizontal="center" vertical="center"/>
      <protection locked="0"/>
    </xf>
    <xf numFmtId="176" fontId="34" fillId="0" borderId="21" xfId="5" applyNumberFormat="1" applyFont="1" applyFill="1" applyBorder="1" applyAlignment="1" applyProtection="1">
      <alignment horizontal="center" vertical="center"/>
      <protection locked="0"/>
    </xf>
    <xf numFmtId="176" fontId="34" fillId="0" borderId="19" xfId="5" applyNumberFormat="1" applyFont="1" applyFill="1" applyBorder="1" applyAlignment="1" applyProtection="1">
      <alignment horizontal="center" vertical="center"/>
      <protection locked="0"/>
    </xf>
    <xf numFmtId="49" fontId="34" fillId="0" borderId="20" xfId="5" applyNumberFormat="1" applyFont="1" applyFill="1" applyBorder="1" applyAlignment="1" applyProtection="1">
      <alignment horizontal="distributed" vertical="center" justifyLastLine="1"/>
      <protection locked="0"/>
    </xf>
    <xf numFmtId="49" fontId="34" fillId="0" borderId="21" xfId="5" applyNumberFormat="1" applyFont="1" applyFill="1" applyBorder="1" applyAlignment="1" applyProtection="1">
      <alignment horizontal="distributed" vertical="center" justifyLastLine="1"/>
      <protection locked="0"/>
    </xf>
    <xf numFmtId="49" fontId="34" fillId="0" borderId="22" xfId="5" applyNumberFormat="1" applyFont="1" applyFill="1" applyBorder="1" applyAlignment="1" applyProtection="1">
      <alignment horizontal="distributed" vertical="center" justifyLastLine="1"/>
      <protection locked="0"/>
    </xf>
    <xf numFmtId="49" fontId="34" fillId="0" borderId="25" xfId="5" applyNumberFormat="1" applyFont="1" applyFill="1" applyBorder="1" applyAlignment="1" applyProtection="1">
      <alignment horizontal="distributed" vertical="center" justifyLastLine="1"/>
      <protection locked="0"/>
    </xf>
    <xf numFmtId="49" fontId="34" fillId="0" borderId="19" xfId="5" applyNumberFormat="1" applyFont="1" applyFill="1" applyBorder="1" applyAlignment="1" applyProtection="1">
      <alignment horizontal="distributed" vertical="center" justifyLastLine="1"/>
      <protection locked="0"/>
    </xf>
    <xf numFmtId="49" fontId="34" fillId="0" borderId="13" xfId="5" applyNumberFormat="1" applyFont="1" applyFill="1" applyBorder="1" applyAlignment="1" applyProtection="1">
      <alignment horizontal="distributed" vertical="center" justifyLastLine="1"/>
      <protection locked="0"/>
    </xf>
    <xf numFmtId="179" fontId="34" fillId="0" borderId="20" xfId="5" applyNumberFormat="1" applyFont="1" applyFill="1" applyBorder="1" applyAlignment="1" applyProtection="1">
      <alignment horizontal="center" vertical="center"/>
      <protection locked="0"/>
    </xf>
    <xf numFmtId="179" fontId="34" fillId="0" borderId="21" xfId="5" applyNumberFormat="1" applyFont="1" applyFill="1" applyBorder="1" applyAlignment="1" applyProtection="1">
      <alignment horizontal="center" vertical="center"/>
      <protection locked="0"/>
    </xf>
    <xf numFmtId="179" fontId="34" fillId="0" borderId="22" xfId="5" applyNumberFormat="1" applyFont="1" applyFill="1" applyBorder="1" applyAlignment="1" applyProtection="1">
      <alignment horizontal="center" vertical="center"/>
      <protection locked="0"/>
    </xf>
    <xf numFmtId="179" fontId="34" fillId="0" borderId="25" xfId="5" applyNumberFormat="1" applyFont="1" applyFill="1" applyBorder="1" applyAlignment="1" applyProtection="1">
      <alignment horizontal="center" vertical="center"/>
      <protection locked="0"/>
    </xf>
    <xf numFmtId="179" fontId="34" fillId="0" borderId="19" xfId="5" applyNumberFormat="1" applyFont="1" applyFill="1" applyBorder="1" applyAlignment="1" applyProtection="1">
      <alignment horizontal="center" vertical="center"/>
      <protection locked="0"/>
    </xf>
    <xf numFmtId="179" fontId="34" fillId="0" borderId="13" xfId="5" applyNumberFormat="1" applyFont="1" applyFill="1" applyBorder="1" applyAlignment="1" applyProtection="1">
      <alignment horizontal="center" vertical="center"/>
      <protection locked="0"/>
    </xf>
    <xf numFmtId="41" fontId="34" fillId="0" borderId="20" xfId="6" applyNumberFormat="1" applyFont="1" applyFill="1" applyBorder="1" applyAlignment="1" applyProtection="1">
      <alignment vertical="center"/>
      <protection locked="0"/>
    </xf>
    <xf numFmtId="41" fontId="34" fillId="0" borderId="21" xfId="6" applyNumberFormat="1" applyFont="1" applyFill="1" applyBorder="1" applyAlignment="1" applyProtection="1">
      <alignment vertical="center"/>
      <protection locked="0"/>
    </xf>
    <xf numFmtId="41" fontId="34" fillId="0" borderId="22" xfId="6" applyNumberFormat="1" applyFont="1" applyFill="1" applyBorder="1" applyAlignment="1" applyProtection="1">
      <alignment vertical="center"/>
      <protection locked="0"/>
    </xf>
    <xf numFmtId="41" fontId="34" fillId="0" borderId="25" xfId="6" applyNumberFormat="1" applyFont="1" applyFill="1" applyBorder="1" applyAlignment="1" applyProtection="1">
      <alignment vertical="center"/>
      <protection locked="0"/>
    </xf>
    <xf numFmtId="41" fontId="34" fillId="0" borderId="19" xfId="6" applyNumberFormat="1" applyFont="1" applyFill="1" applyBorder="1" applyAlignment="1" applyProtection="1">
      <alignment vertical="center"/>
      <protection locked="0"/>
    </xf>
    <xf numFmtId="41" fontId="34" fillId="0" borderId="13" xfId="6" applyNumberFormat="1" applyFont="1" applyFill="1" applyBorder="1" applyAlignment="1" applyProtection="1">
      <alignment vertical="center"/>
      <protection locked="0"/>
    </xf>
    <xf numFmtId="41" fontId="34" fillId="12" borderId="20" xfId="6" applyNumberFormat="1" applyFont="1" applyFill="1" applyBorder="1" applyAlignment="1" applyProtection="1">
      <alignment horizontal="right" vertical="center"/>
    </xf>
    <xf numFmtId="41" fontId="34" fillId="12" borderId="21" xfId="6" applyNumberFormat="1" applyFont="1" applyFill="1" applyBorder="1" applyAlignment="1" applyProtection="1">
      <alignment horizontal="right" vertical="center"/>
    </xf>
    <xf numFmtId="41" fontId="34" fillId="12" borderId="22" xfId="6" applyNumberFormat="1" applyFont="1" applyFill="1" applyBorder="1" applyAlignment="1" applyProtection="1">
      <alignment horizontal="right" vertical="center"/>
    </xf>
    <xf numFmtId="41" fontId="34" fillId="12" borderId="25" xfId="6" applyNumberFormat="1" applyFont="1" applyFill="1" applyBorder="1" applyAlignment="1" applyProtection="1">
      <alignment horizontal="right" vertical="center"/>
    </xf>
    <xf numFmtId="41" fontId="34" fillId="12" borderId="19" xfId="6" applyNumberFormat="1" applyFont="1" applyFill="1" applyBorder="1" applyAlignment="1" applyProtection="1">
      <alignment horizontal="right" vertical="center"/>
    </xf>
    <xf numFmtId="41" fontId="34" fillId="12" borderId="13" xfId="6" applyNumberFormat="1" applyFont="1" applyFill="1" applyBorder="1" applyAlignment="1" applyProtection="1">
      <alignment horizontal="right" vertical="center"/>
    </xf>
    <xf numFmtId="41" fontId="36" fillId="12" borderId="20" xfId="6" applyNumberFormat="1" applyFont="1" applyFill="1" applyBorder="1" applyAlignment="1" applyProtection="1">
      <alignment horizontal="right" vertical="center"/>
    </xf>
    <xf numFmtId="41" fontId="36" fillId="12" borderId="21" xfId="6" applyNumberFormat="1" applyFont="1" applyFill="1" applyBorder="1" applyAlignment="1" applyProtection="1">
      <alignment horizontal="right" vertical="center"/>
    </xf>
    <xf numFmtId="41" fontId="36" fillId="12" borderId="22" xfId="6" applyNumberFormat="1" applyFont="1" applyFill="1" applyBorder="1" applyAlignment="1" applyProtection="1">
      <alignment horizontal="right" vertical="center"/>
    </xf>
    <xf numFmtId="41" fontId="36" fillId="12" borderId="25" xfId="6" applyNumberFormat="1" applyFont="1" applyFill="1" applyBorder="1" applyAlignment="1" applyProtection="1">
      <alignment horizontal="right" vertical="center"/>
    </xf>
    <xf numFmtId="41" fontId="36" fillId="12" borderId="19" xfId="6" applyNumberFormat="1" applyFont="1" applyFill="1" applyBorder="1" applyAlignment="1" applyProtection="1">
      <alignment horizontal="right" vertical="center"/>
    </xf>
    <xf numFmtId="41" fontId="36" fillId="12" borderId="13" xfId="6" applyNumberFormat="1" applyFont="1" applyFill="1" applyBorder="1" applyAlignment="1" applyProtection="1">
      <alignment horizontal="right" vertical="center"/>
    </xf>
    <xf numFmtId="49" fontId="34" fillId="0" borderId="21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22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25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19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13" xfId="5" applyNumberFormat="1" applyFont="1" applyFill="1" applyBorder="1" applyAlignment="1" applyProtection="1">
      <alignment horizontal="center" vertical="center" wrapText="1" shrinkToFit="1"/>
      <protection locked="0"/>
    </xf>
    <xf numFmtId="49" fontId="34" fillId="0" borderId="20" xfId="5" applyNumberFormat="1" applyFont="1" applyFill="1" applyBorder="1" applyAlignment="1" applyProtection="1">
      <alignment horizontal="center" vertical="center" shrinkToFit="1"/>
      <protection locked="0"/>
    </xf>
    <xf numFmtId="0" fontId="7" fillId="0" borderId="20" xfId="5" applyFill="1" applyBorder="1" applyAlignment="1">
      <alignment horizontal="left" vertical="center"/>
    </xf>
    <xf numFmtId="0" fontId="7" fillId="0" borderId="21" xfId="5" applyFill="1" applyBorder="1" applyAlignment="1">
      <alignment horizontal="left" vertical="center"/>
    </xf>
    <xf numFmtId="0" fontId="7" fillId="0" borderId="25" xfId="5" applyFill="1" applyBorder="1" applyAlignment="1">
      <alignment horizontal="left" vertical="center"/>
    </xf>
    <xf numFmtId="0" fontId="7" fillId="0" borderId="19" xfId="5" applyFill="1" applyBorder="1" applyAlignment="1">
      <alignment horizontal="left" vertical="center"/>
    </xf>
    <xf numFmtId="41" fontId="37" fillId="12" borderId="1" xfId="5" applyNumberFormat="1" applyFont="1" applyFill="1" applyBorder="1" applyAlignment="1">
      <alignment horizontal="right" vertical="center"/>
    </xf>
    <xf numFmtId="41" fontId="33" fillId="8" borderId="20" xfId="6" applyNumberFormat="1" applyFont="1" applyFill="1" applyBorder="1" applyAlignment="1">
      <alignment horizontal="right" vertical="center"/>
    </xf>
    <xf numFmtId="41" fontId="33" fillId="8" borderId="21" xfId="6" applyNumberFormat="1" applyFont="1" applyFill="1" applyBorder="1" applyAlignment="1">
      <alignment horizontal="right" vertical="center"/>
    </xf>
    <xf numFmtId="41" fontId="33" fillId="8" borderId="22" xfId="6" applyNumberFormat="1" applyFont="1" applyFill="1" applyBorder="1" applyAlignment="1">
      <alignment horizontal="right" vertical="center"/>
    </xf>
    <xf numFmtId="41" fontId="33" fillId="8" borderId="25" xfId="6" applyNumberFormat="1" applyFont="1" applyFill="1" applyBorder="1" applyAlignment="1">
      <alignment horizontal="right" vertical="center"/>
    </xf>
    <xf numFmtId="41" fontId="33" fillId="8" borderId="19" xfId="6" applyNumberFormat="1" applyFont="1" applyFill="1" applyBorder="1" applyAlignment="1">
      <alignment horizontal="right" vertical="center"/>
    </xf>
    <xf numFmtId="41" fontId="33" fillId="8" borderId="13" xfId="6" applyNumberFormat="1" applyFont="1" applyFill="1" applyBorder="1" applyAlignment="1">
      <alignment horizontal="right" vertical="center"/>
    </xf>
    <xf numFmtId="0" fontId="7" fillId="0" borderId="0" xfId="5" applyFill="1" applyAlignment="1">
      <alignment horizontal="left" vertical="center" wrapText="1"/>
    </xf>
    <xf numFmtId="0" fontId="11" fillId="0" borderId="0" xfId="5" applyFont="1" applyFill="1" applyAlignment="1">
      <alignment horizontal="left" vertical="center" wrapText="1"/>
    </xf>
    <xf numFmtId="0" fontId="4" fillId="0" borderId="28" xfId="7" applyFont="1" applyBorder="1" applyAlignment="1">
      <alignment horizontal="left" vertical="top" wrapText="1"/>
    </xf>
    <xf numFmtId="0" fontId="4" fillId="0" borderId="30" xfId="7" applyFont="1" applyBorder="1" applyAlignment="1">
      <alignment horizontal="left" vertical="top" wrapText="1"/>
    </xf>
    <xf numFmtId="0" fontId="4" fillId="0" borderId="29" xfId="7" applyFont="1" applyBorder="1" applyAlignment="1">
      <alignment horizontal="left" vertical="top" wrapText="1"/>
    </xf>
    <xf numFmtId="0" fontId="12" fillId="0" borderId="0" xfId="7" applyFont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7" applyFont="1" applyAlignment="1">
      <alignment horizontal="center" vertical="center"/>
    </xf>
    <xf numFmtId="0" fontId="2" fillId="0" borderId="0" xfId="7" applyFont="1" applyAlignment="1">
      <alignment horizontal="center" vertical="center"/>
    </xf>
    <xf numFmtId="0" fontId="4" fillId="0" borderId="15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</cellXfs>
  <cellStyles count="12">
    <cellStyle name="桁区切り" xfId="1" builtinId="6"/>
    <cellStyle name="桁区切り 2" xfId="3"/>
    <cellStyle name="桁区切り 2 2" xfId="6"/>
    <cellStyle name="桁区切り 2 2 2" xfId="9"/>
    <cellStyle name="桁区切り 5" xfId="11"/>
    <cellStyle name="標準" xfId="0" builtinId="0"/>
    <cellStyle name="標準 2" xfId="2"/>
    <cellStyle name="標準 2 2" xfId="5"/>
    <cellStyle name="標準 2 2 2" xfId="8"/>
    <cellStyle name="標準 3 2" xfId="7"/>
    <cellStyle name="標準 4" xfId="4"/>
    <cellStyle name="標準 7" xfId="10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CD9FF"/>
      <color rgb="FFDEF6FE"/>
      <color rgb="FFC4FB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161923</xdr:rowOff>
    </xdr:from>
    <xdr:to>
      <xdr:col>9</xdr:col>
      <xdr:colOff>200025</xdr:colOff>
      <xdr:row>11</xdr:row>
      <xdr:rowOff>266699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86525" y="323848"/>
          <a:ext cx="3429000" cy="203835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第１号様式（交付申請書）は</a:t>
          </a:r>
          <a:endParaRPr kumimoji="1" lang="en-US" altLang="ja-JP" sz="1100"/>
        </a:p>
        <a:p>
          <a:pPr algn="l"/>
          <a:r>
            <a:rPr kumimoji="1" lang="ja-JP" altLang="en-US" sz="1100" u="sng"/>
            <a:t>申請者欄と事業年度欄を入力してください。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▽申請者欄</a:t>
          </a:r>
          <a:endParaRPr kumimoji="1" lang="en-US" altLang="ja-JP" sz="1100"/>
        </a:p>
        <a:p>
          <a:pPr algn="l"/>
          <a:r>
            <a:rPr kumimoji="1" lang="ja-JP" altLang="en-US" sz="1100"/>
            <a:t>所在地</a:t>
          </a:r>
          <a:r>
            <a:rPr kumimoji="1" lang="en-US" altLang="ja-JP" sz="1100"/>
            <a:t>…</a:t>
          </a:r>
          <a:r>
            <a:rPr kumimoji="1" lang="ja-JP" altLang="en-US" sz="1100"/>
            <a:t>法人の住所</a:t>
          </a:r>
          <a:endParaRPr kumimoji="1" lang="en-US" altLang="ja-JP" sz="1100"/>
        </a:p>
        <a:p>
          <a:pPr algn="l"/>
          <a:r>
            <a:rPr kumimoji="1" lang="ja-JP" altLang="en-US" sz="1100"/>
            <a:t>団体名</a:t>
          </a:r>
          <a:r>
            <a:rPr kumimoji="1" lang="en-US" altLang="ja-JP" sz="1100"/>
            <a:t>…</a:t>
          </a:r>
          <a:r>
            <a:rPr kumimoji="1" lang="ja-JP" altLang="en-US" sz="1100"/>
            <a:t>法人名</a:t>
          </a:r>
          <a:endParaRPr kumimoji="1" lang="en-US" altLang="ja-JP" sz="1100"/>
        </a:p>
        <a:p>
          <a:pPr algn="l"/>
          <a:r>
            <a:rPr kumimoji="1" lang="ja-JP" altLang="en-US" sz="1100"/>
            <a:t>代表者</a:t>
          </a:r>
          <a:r>
            <a:rPr kumimoji="1" lang="en-US" altLang="ja-JP" sz="1100"/>
            <a:t>…</a:t>
          </a:r>
          <a:r>
            <a:rPr kumimoji="1" lang="ja-JP" altLang="en-US" sz="1100"/>
            <a:t>代表者の肩書＋氏名</a:t>
          </a:r>
          <a:endParaRPr kumimoji="1" lang="en-US" altLang="ja-JP" sz="1100"/>
        </a:p>
        <a:p>
          <a:pPr algn="l"/>
          <a:r>
            <a:rPr kumimoji="1" lang="ja-JP" altLang="en-US" sz="1100"/>
            <a:t>例：理事長　●●　●●</a:t>
          </a:r>
          <a:endParaRPr kumimoji="1" lang="en-US" altLang="ja-JP" sz="1100"/>
        </a:p>
        <a:p>
          <a:pPr algn="l"/>
          <a:r>
            <a:rPr kumimoji="1" lang="ja-JP" altLang="en-US" sz="1100"/>
            <a:t>　　代表取締役　▲▲　▲▲</a:t>
          </a:r>
          <a:endParaRPr kumimoji="1" lang="en-US" altLang="ja-JP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2</xdr:row>
      <xdr:rowOff>28573</xdr:rowOff>
    </xdr:from>
    <xdr:to>
      <xdr:col>26</xdr:col>
      <xdr:colOff>76200</xdr:colOff>
      <xdr:row>37</xdr:row>
      <xdr:rowOff>123824</xdr:rowOff>
    </xdr:to>
    <xdr:sp macro="" textlink="">
      <xdr:nvSpPr>
        <xdr:cNvPr id="2" name="角丸四角形 1"/>
        <xdr:cNvSpPr/>
      </xdr:nvSpPr>
      <xdr:spPr>
        <a:xfrm>
          <a:off x="7010400" y="447673"/>
          <a:ext cx="5553075" cy="8839201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【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入力内容について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】</a:t>
          </a:r>
        </a:p>
        <a:p>
          <a:pPr algn="l"/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記入例を参考に、白いセル部分を入力してください。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（１）担当者氏名、電話連絡先を入力。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受給者氏名を入力し、該当する定員・支援区分・人員配置体制を選択。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    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人員配置体制加算</a:t>
          </a: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     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12:1…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加算（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Ⅰ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）、（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Ⅲ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）、（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ⅩⅢ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）のいずれかを算定している場合</a:t>
          </a: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 ３０：１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加算（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Ⅱ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）、（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Ⅳ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）、（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ⅩⅣ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）のいずれかを算定している場合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（２）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A: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「延べ月数」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kumimoji="1" lang="ja-JP" altLang="en-US" sz="1100" u="sng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基本的には「</a:t>
          </a:r>
          <a:r>
            <a:rPr kumimoji="1" lang="ja-JP" altLang="en-US" sz="1100" u="sng">
              <a:latin typeface="HGｺﾞｼｯｸE" panose="020B0909000000000000" pitchFamily="49" charset="-128"/>
              <a:ea typeface="HGｺﾞｼｯｸE" panose="020B0909000000000000" pitchFamily="49" charset="-128"/>
              <a:cs typeface="Arial" panose="020B0604020202020204" pitchFamily="34" charset="0"/>
            </a:rPr>
            <a:t>１</a:t>
          </a:r>
          <a:r>
            <a:rPr kumimoji="1" lang="ja-JP" altLang="en-US" sz="1100" u="sng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」を入力。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月途中での入居 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or</a:t>
          </a:r>
          <a:r>
            <a:rPr kumimoji="1" lang="en-US" altLang="ja-JP" sz="11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退居の場合のみ、「</a:t>
          </a:r>
          <a:r>
            <a:rPr kumimoji="1" lang="ja-JP" altLang="en-US" sz="1100">
              <a:latin typeface="HGｺﾞｼｯｸE" panose="020B0909000000000000" pitchFamily="49" charset="-128"/>
              <a:ea typeface="HGｺﾞｼｯｸE" panose="020B0909000000000000" pitchFamily="49" charset="-128"/>
            </a:rPr>
            <a:t>１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」ではなく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入居日数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÷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当該月の日数（小数点以下第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3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位切り捨て）を入力。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  　　　　（例：５月２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9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日に入居の場合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  　　　　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5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月の入居日数は３日間　３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÷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３１＝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0.096…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→「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0.09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」を入力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B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：「利用日数」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当該月の基本報酬の回数を入力する。</a:t>
          </a:r>
          <a:r>
            <a:rPr kumimoji="1" lang="ja-JP" altLang="en-US" sz="1100" u="sng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体験利用は対象外。</a:t>
          </a:r>
          <a:endParaRPr kumimoji="1" lang="en-US" altLang="ja-JP" sz="1100" u="sng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　　　</a:t>
          </a:r>
          <a:r>
            <a:rPr kumimoji="1" lang="ja-JP" altLang="en-US" sz="11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 　  基本報酬の回数</a:t>
          </a:r>
          <a:r>
            <a:rPr kumimoji="1" lang="en-US" altLang="ja-JP" sz="11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kumimoji="1" lang="ja-JP" altLang="en-US" sz="11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共同生活援助サービス費の算定回数。</a:t>
          </a:r>
          <a:endParaRPr kumimoji="1" lang="en-US" altLang="ja-JP" sz="1100" baseline="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 baseline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　　　　　　　　　　　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生活援助特例の利用がある場合は、その回数も足す。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：「基本報酬＋該当加算の合計額」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…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当該月の以下の項目の金額の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合計額を入力。（既到来月分は実績値、今後の月の分は見込値を入力）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・共同生活援助サービス費（生活援助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Ⅰ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・生活援助特例</a:t>
          </a:r>
          <a:r>
            <a:rPr kumimoji="1" lang="en-US" altLang="ja-JP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Ⅰ</a:t>
          </a:r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）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・人員配置体制加算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・入院時支援特別加算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・長期入院時支援特別加算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・帰宅時支援加算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・長期帰宅時支援加算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→ここまで入力すると補助基準額・国加算等の計が自動で表示されます。</a:t>
          </a:r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pPr algn="l"/>
          <a:r>
            <a:rPr kumimoji="1"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未来月については、見込値を入力してください。</a:t>
          </a:r>
        </a:p>
        <a:p>
          <a:pPr algn="l"/>
          <a:endParaRPr kumimoji="1" lang="en-US" altLang="ja-JP" sz="1100"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（３）国加算等の計の合計額（オレンジ色のセル）に表示された金額を</a:t>
          </a: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「補助金所要額調書」シートの③「国加算等の計」に転記する。</a:t>
          </a: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    数式が入っているため、通常であれば自動転記されます。</a:t>
          </a: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</a:t>
          </a:r>
          <a:endParaRPr lang="en-US" altLang="ja-JP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</a:t>
          </a:r>
          <a:r>
            <a:rPr lang="en-US" altLang="ja-JP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※</a:t>
          </a:r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「国加算等の計」欄には</a:t>
          </a:r>
          <a:r>
            <a:rPr lang="en-US" altLang="ja-JP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C</a:t>
          </a:r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と補助基準額のうち低い方の金額が</a:t>
          </a:r>
        </a:p>
        <a:p>
          <a:r>
            <a:rPr lang="ja-JP" altLang="en-US"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　　　　　 自動で入力されます。</a:t>
          </a:r>
        </a:p>
        <a:p>
          <a:endParaRPr lang="ja-JP" altLang="ja-JP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100" baseline="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※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定員・支援区分・人員配置体制加算が年度途中で変更になった場合は</a:t>
          </a:r>
          <a:endParaRPr lang="ja-JP" altLang="ja-JP">
            <a:effectLst/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 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　　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  <a:cs typeface="+mn-cs"/>
            </a:rPr>
            <a:t>表を分けてください。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  <a:t/>
          </a:r>
          <a:br>
            <a:rPr kumimoji="1" lang="en-US" altLang="ja-JP" sz="1100">
              <a:solidFill>
                <a:schemeClr val="dk1"/>
              </a:solidFill>
              <a:effectLst/>
              <a:latin typeface="UD デジタル 教科書体 NP-B" panose="02020700000000000000" pitchFamily="18" charset="-128"/>
              <a:ea typeface="UD デジタル 教科書体 NP-B" panose="02020700000000000000" pitchFamily="18" charset="-128"/>
              <a:cs typeface="+mn-cs"/>
            </a:rPr>
          </a:br>
          <a:endParaRPr lang="ja-JP" altLang="ja-JP">
            <a:effectLst/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275166</xdr:colOff>
      <xdr:row>5</xdr:row>
      <xdr:rowOff>148168</xdr:rowOff>
    </xdr:from>
    <xdr:to>
      <xdr:col>11</xdr:col>
      <xdr:colOff>42333</xdr:colOff>
      <xdr:row>7</xdr:row>
      <xdr:rowOff>381000</xdr:rowOff>
    </xdr:to>
    <xdr:sp macro="" textlink="">
      <xdr:nvSpPr>
        <xdr:cNvPr id="2" name="角丸四角形 1"/>
        <xdr:cNvSpPr/>
      </xdr:nvSpPr>
      <xdr:spPr>
        <a:xfrm>
          <a:off x="8445499" y="1068918"/>
          <a:ext cx="3894667" cy="7619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予算書の参考形式です。</a:t>
          </a:r>
          <a:endParaRPr kumimoji="1" lang="en-US" altLang="ja-JP" sz="1400"/>
        </a:p>
        <a:p>
          <a:pPr algn="l"/>
          <a:r>
            <a:rPr kumimoji="1" lang="ja-JP" altLang="en-US" sz="1400"/>
            <a:t>必要に応じ，項目名等は適宜変更してください</a:t>
          </a:r>
          <a:r>
            <a:rPr kumimoji="1" lang="ja-JP" altLang="en-US" sz="1100"/>
            <a:t>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 fPrintsWithSheet="0"/>
  </xdr:twoCellAnchor>
  <xdr:twoCellAnchor>
    <xdr:from>
      <xdr:col>5</xdr:col>
      <xdr:colOff>285749</xdr:colOff>
      <xdr:row>23</xdr:row>
      <xdr:rowOff>74083</xdr:rowOff>
    </xdr:from>
    <xdr:to>
      <xdr:col>11</xdr:col>
      <xdr:colOff>338667</xdr:colOff>
      <xdr:row>32</xdr:row>
      <xdr:rowOff>179916</xdr:rowOff>
    </xdr:to>
    <xdr:sp macro="" textlink="">
      <xdr:nvSpPr>
        <xdr:cNvPr id="3" name="角丸四角形 2"/>
        <xdr:cNvSpPr/>
      </xdr:nvSpPr>
      <xdr:spPr>
        <a:xfrm>
          <a:off x="8456082" y="5704416"/>
          <a:ext cx="4180418" cy="201083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利用者負担で賄われる歳出</a:t>
          </a:r>
          <a:r>
            <a:rPr kumimoji="1" lang="ja-JP" altLang="en-US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と施設整備に係る費用</a:t>
          </a:r>
          <a:r>
            <a:rPr kumimoji="1" lang="ja-JP" altLang="ja-JP" sz="1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については，備考欄に「対象外経費」と記載してください。</a:t>
          </a:r>
          <a:endParaRPr kumimoji="1" lang="en-US" altLang="ja-JP" sz="14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effectLst/>
          </a:endParaRPr>
        </a:p>
        <a:p>
          <a:pPr algn="l"/>
          <a:r>
            <a:rPr kumimoji="1" lang="ja-JP" altLang="en-US" sz="1400"/>
            <a:t>例：賃借料は利用者の実費負担（家賃）である場合，賃借料の備考欄に「対象外経費」と記載。</a:t>
          </a:r>
          <a:endParaRPr kumimoji="1" lang="en-US" altLang="ja-JP" sz="14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0</xdr:row>
      <xdr:rowOff>142873</xdr:rowOff>
    </xdr:from>
    <xdr:to>
      <xdr:col>26</xdr:col>
      <xdr:colOff>180975</xdr:colOff>
      <xdr:row>34</xdr:row>
      <xdr:rowOff>142875</xdr:rowOff>
    </xdr:to>
    <xdr:sp macro="" textlink="">
      <xdr:nvSpPr>
        <xdr:cNvPr id="2" name="角丸四角形 1"/>
        <xdr:cNvSpPr/>
      </xdr:nvSpPr>
      <xdr:spPr>
        <a:xfrm>
          <a:off x="7343775" y="142873"/>
          <a:ext cx="6210300" cy="8515352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入力内容について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白いセル部分を入力してください。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（１）担当者氏名、電話連絡先を入力。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受給者氏名を入力し、該当する定員・支援区分・人員配置体制を選択。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      人員配置体制加算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      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12:1 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加算（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Ⅰ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）、（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Ⅲ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）、（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ⅩⅢ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）のいずれかを算定している場合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３０：１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加算（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Ⅱ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）、（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Ⅳ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）、（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ⅩⅣ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）のいずれかを算定している場合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/>
          </a:r>
          <a:b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「補助基準額」、「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国加算等の計」は下記必要項目を入れると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自動で表示されます。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A: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「延べ月数」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基本的には「１」を入力。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月途中での入居 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or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退居の場合のみ、「１」ではなく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入居日数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÷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当該月の日数（小数点以下第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位切り捨て）を入力。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  （例：５月２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9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日に入居の場合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  　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月の入居日数は３日間　３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÷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３１＝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0.096…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→「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0.09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」を入力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：「利用日数」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当該月の基本報酬の回数を入力する。</a:t>
          </a:r>
          <a:r>
            <a:rPr kumimoji="1" lang="ja-JP" altLang="en-US" sz="1100" u="sng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体験利用は対象外。</a:t>
          </a:r>
          <a:endParaRPr kumimoji="1" lang="en-US" altLang="ja-JP" sz="1100" u="sng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基本報酬の回数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共同生活援助サービス費の算定回数。</a:t>
          </a:r>
          <a:endParaRPr kumimoji="1" lang="en-US" altLang="ja-JP" sz="11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生活援助特例の利用がある場合は、その回数も足す。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：「基本報酬＋該当加算の合計額」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…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当該月の以下の項目の金額の合計額を入力。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・共同生活援助サービス費（生活援助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Ⅰ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・生活援助特例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Ⅰ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・人員配置体制加算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・入院時支援特別加算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・長期入院時支援特別加算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・帰宅時支援加算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・長期帰宅時支援加算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計算方法が不明な場合は，別シート「基本報酬＋該当加算の算出方法」を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参照してください。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④国加算等の計の合計額（オレンジ色のセル）に表示された金額を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「補助金所要額調書」シートの③「国加算等の計」に転記する。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    数式が入っているため、通常であれば自動転記されます。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「国加算等の計」欄には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と補助基準額のうち低い方の金額が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自動で入力されます。</a:t>
          </a:r>
        </a:p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定員・支援区分・人員配置体制加算が年度途中で変更になった場合は</a:t>
          </a: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 　　</a:t>
          </a:r>
          <a:r>
            <a:rPr kumimoji="1" lang="ja-JP" altLang="en-US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表を分けてください。</a:t>
          </a:r>
        </a:p>
      </xdr:txBody>
    </xdr:sp>
    <xdr:clientData/>
  </xdr:twoCellAnchor>
  <xdr:twoCellAnchor>
    <xdr:from>
      <xdr:col>9</xdr:col>
      <xdr:colOff>323849</xdr:colOff>
      <xdr:row>3</xdr:row>
      <xdr:rowOff>47625</xdr:rowOff>
    </xdr:from>
    <xdr:to>
      <xdr:col>14</xdr:col>
      <xdr:colOff>342899</xdr:colOff>
      <xdr:row>4</xdr:row>
      <xdr:rowOff>76200</xdr:rowOff>
    </xdr:to>
    <xdr:sp macro="" textlink="">
      <xdr:nvSpPr>
        <xdr:cNvPr id="3" name="角丸四角形 2"/>
        <xdr:cNvSpPr/>
      </xdr:nvSpPr>
      <xdr:spPr bwMode="auto">
        <a:xfrm>
          <a:off x="4448174" y="657225"/>
          <a:ext cx="2343150" cy="257175"/>
        </a:xfrm>
        <a:prstGeom prst="roundRect">
          <a:avLst/>
        </a:prstGeom>
        <a:ln w="19050"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例：１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2</a:t>
          </a: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月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26</a:t>
          </a: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日に入居した場合</a:t>
          </a:r>
        </a:p>
      </xdr:txBody>
    </xdr:sp>
    <xdr:clientData/>
  </xdr:twoCellAnchor>
  <xdr:twoCellAnchor>
    <xdr:from>
      <xdr:col>4</xdr:col>
      <xdr:colOff>447675</xdr:colOff>
      <xdr:row>22</xdr:row>
      <xdr:rowOff>152400</xdr:rowOff>
    </xdr:from>
    <xdr:to>
      <xdr:col>10</xdr:col>
      <xdr:colOff>247649</xdr:colOff>
      <xdr:row>24</xdr:row>
      <xdr:rowOff>19050</xdr:rowOff>
    </xdr:to>
    <xdr:sp macro="" textlink="">
      <xdr:nvSpPr>
        <xdr:cNvPr id="4" name="角丸四角形 3"/>
        <xdr:cNvSpPr/>
      </xdr:nvSpPr>
      <xdr:spPr bwMode="auto">
        <a:xfrm>
          <a:off x="1876425" y="5543550"/>
          <a:ext cx="2857499" cy="371475"/>
        </a:xfrm>
        <a:prstGeom prst="roundRect">
          <a:avLst/>
        </a:prstGeom>
        <a:ln w="19050">
          <a:headEnd type="none" w="med" len="med"/>
          <a:tailEnd type="none" w="med" len="med"/>
        </a:ln>
        <a:ex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例：</a:t>
          </a:r>
          <a:r>
            <a:rPr kumimoji="1" lang="en-US" altLang="ja-JP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9</a:t>
          </a:r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月から支援区分が変わった場合</a:t>
          </a:r>
          <a:endParaRPr kumimoji="1" lang="en-US" altLang="ja-JP" sz="11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twoCellAnchor>
  <xdr:twoCellAnchor>
    <xdr:from>
      <xdr:col>6</xdr:col>
      <xdr:colOff>609317</xdr:colOff>
      <xdr:row>32</xdr:row>
      <xdr:rowOff>189483</xdr:rowOff>
    </xdr:from>
    <xdr:to>
      <xdr:col>8</xdr:col>
      <xdr:colOff>37983</xdr:colOff>
      <xdr:row>34</xdr:row>
      <xdr:rowOff>45715</xdr:rowOff>
    </xdr:to>
    <xdr:sp macro="" textlink="">
      <xdr:nvSpPr>
        <xdr:cNvPr id="5" name="下矢印 4"/>
        <xdr:cNvSpPr/>
      </xdr:nvSpPr>
      <xdr:spPr>
        <a:xfrm rot="17345597">
          <a:off x="3405434" y="8166141"/>
          <a:ext cx="332482" cy="457366"/>
        </a:xfrm>
        <a:prstGeom prst="downArrow">
          <a:avLst/>
        </a:prstGeom>
        <a:ln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14</xdr:col>
      <xdr:colOff>95250</xdr:colOff>
      <xdr:row>4</xdr:row>
      <xdr:rowOff>1</xdr:rowOff>
    </xdr:to>
    <xdr:sp macro="" textlink="">
      <xdr:nvSpPr>
        <xdr:cNvPr id="2" name="線吹き出し 1 (枠付き) 1"/>
        <xdr:cNvSpPr/>
      </xdr:nvSpPr>
      <xdr:spPr>
        <a:xfrm>
          <a:off x="85725" y="104775"/>
          <a:ext cx="2400300" cy="1066801"/>
        </a:xfrm>
        <a:prstGeom prst="borderCallout1">
          <a:avLst>
            <a:gd name="adj1" fmla="val 99547"/>
            <a:gd name="adj2" fmla="val 58623"/>
            <a:gd name="adj3" fmla="val 188099"/>
            <a:gd name="adj4" fmla="val 6004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(A)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収支予算書の歳出合計額から，下記の対象外経費を除いた額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・利用者負担によってまかなわれる経費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（家賃，食費，光熱水費など）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・住居の建設費・修繕費等</a:t>
          </a:r>
        </a:p>
      </xdr:txBody>
    </xdr:sp>
    <xdr:clientData/>
  </xdr:twoCellAnchor>
  <xdr:twoCellAnchor>
    <xdr:from>
      <xdr:col>15</xdr:col>
      <xdr:colOff>161925</xdr:colOff>
      <xdr:row>1</xdr:row>
      <xdr:rowOff>295275</xdr:rowOff>
    </xdr:from>
    <xdr:to>
      <xdr:col>31</xdr:col>
      <xdr:colOff>28575</xdr:colOff>
      <xdr:row>5</xdr:row>
      <xdr:rowOff>228600</xdr:rowOff>
    </xdr:to>
    <xdr:sp macro="" textlink="">
      <xdr:nvSpPr>
        <xdr:cNvPr id="3" name="線吹き出し 1 (枠付き) 2"/>
        <xdr:cNvSpPr/>
      </xdr:nvSpPr>
      <xdr:spPr>
        <a:xfrm>
          <a:off x="2724150" y="533400"/>
          <a:ext cx="2609850" cy="1104900"/>
        </a:xfrm>
        <a:prstGeom prst="borderCallout1">
          <a:avLst>
            <a:gd name="adj1" fmla="val 100525"/>
            <a:gd name="adj2" fmla="val 28140"/>
            <a:gd name="adj3" fmla="val 159936"/>
            <a:gd name="adj4" fmla="val 896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(B)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収支予算書の歳入のうち，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自立支援給付費（共同生活援助サービス費，入院時支援特別加算，長期入院時支援特別加算，帰宅時支援加算，長期帰宅時支援加算，</a:t>
          </a:r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人員配置体制加算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の合計額）及び寄付金の額</a:t>
          </a:r>
        </a:p>
      </xdr:txBody>
    </xdr:sp>
    <xdr:clientData/>
  </xdr:twoCellAnchor>
  <xdr:twoCellAnchor>
    <xdr:from>
      <xdr:col>4</xdr:col>
      <xdr:colOff>38100</xdr:colOff>
      <xdr:row>13</xdr:row>
      <xdr:rowOff>152400</xdr:rowOff>
    </xdr:from>
    <xdr:to>
      <xdr:col>14</xdr:col>
      <xdr:colOff>47625</xdr:colOff>
      <xdr:row>15</xdr:row>
      <xdr:rowOff>28575</xdr:rowOff>
    </xdr:to>
    <xdr:sp macro="" textlink="">
      <xdr:nvSpPr>
        <xdr:cNvPr id="4" name="線吹き出し 1 (枠付き) 3"/>
        <xdr:cNvSpPr/>
      </xdr:nvSpPr>
      <xdr:spPr>
        <a:xfrm>
          <a:off x="714375" y="2667000"/>
          <a:ext cx="1724025" cy="219075"/>
        </a:xfrm>
        <a:prstGeom prst="borderCallout1">
          <a:avLst>
            <a:gd name="adj1" fmla="val 105019"/>
            <a:gd name="adj2" fmla="val 74300"/>
            <a:gd name="adj3" fmla="val 252936"/>
            <a:gd name="adj4" fmla="val 7200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36000" rIns="0" bIns="36000" rtlCol="0" anchor="t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入居する住居単位の定員数</a:t>
          </a:r>
        </a:p>
      </xdr:txBody>
    </xdr:sp>
    <xdr:clientData/>
  </xdr:twoCellAnchor>
  <xdr:twoCellAnchor>
    <xdr:from>
      <xdr:col>4</xdr:col>
      <xdr:colOff>76199</xdr:colOff>
      <xdr:row>26</xdr:row>
      <xdr:rowOff>0</xdr:rowOff>
    </xdr:from>
    <xdr:to>
      <xdr:col>25</xdr:col>
      <xdr:colOff>142874</xdr:colOff>
      <xdr:row>28</xdr:row>
      <xdr:rowOff>142876</xdr:rowOff>
    </xdr:to>
    <xdr:sp macro="" textlink="">
      <xdr:nvSpPr>
        <xdr:cNvPr id="5" name="線吹き出し 1 (枠付き) 4"/>
        <xdr:cNvSpPr/>
      </xdr:nvSpPr>
      <xdr:spPr>
        <a:xfrm>
          <a:off x="752474" y="6343650"/>
          <a:ext cx="3667125" cy="619126"/>
        </a:xfrm>
        <a:prstGeom prst="borderCallout1">
          <a:avLst>
            <a:gd name="adj1" fmla="val -453"/>
            <a:gd name="adj2" fmla="val 88558"/>
            <a:gd name="adj3" fmla="val -17668"/>
            <a:gd name="adj4" fmla="val 9186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①利用延月数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年度当初申請の場合：「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12｣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か月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年度途中の場合：小数点２位まで算出し，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位以下切り捨て。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例：５月２９日から入所の場合「１０．０９」か月</a:t>
          </a:r>
        </a:p>
      </xdr:txBody>
    </xdr:sp>
    <xdr:clientData/>
  </xdr:twoCellAnchor>
  <xdr:twoCellAnchor>
    <xdr:from>
      <xdr:col>26</xdr:col>
      <xdr:colOff>161925</xdr:colOff>
      <xdr:row>13</xdr:row>
      <xdr:rowOff>200025</xdr:rowOff>
    </xdr:from>
    <xdr:to>
      <xdr:col>44</xdr:col>
      <xdr:colOff>114300</xdr:colOff>
      <xdr:row>15</xdr:row>
      <xdr:rowOff>200025</xdr:rowOff>
    </xdr:to>
    <xdr:sp macro="" textlink="">
      <xdr:nvSpPr>
        <xdr:cNvPr id="6" name="線吹き出し 1 (枠付き) 5"/>
        <xdr:cNvSpPr/>
      </xdr:nvSpPr>
      <xdr:spPr>
        <a:xfrm>
          <a:off x="4610100" y="3448050"/>
          <a:ext cx="3038475" cy="476250"/>
        </a:xfrm>
        <a:prstGeom prst="borderCallout1">
          <a:avLst>
            <a:gd name="adj1" fmla="val 101547"/>
            <a:gd name="adj2" fmla="val 44850"/>
            <a:gd name="adj3" fmla="val 185871"/>
            <a:gd name="adj4" fmla="val 34999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②補助基準額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要綱に規定されている月額</a:t>
          </a: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（世話人比率，定員，支援区分によって決まる）</a:t>
          </a:r>
        </a:p>
      </xdr:txBody>
    </xdr:sp>
    <xdr:clientData/>
  </xdr:twoCellAnchor>
  <xdr:twoCellAnchor>
    <xdr:from>
      <xdr:col>27</xdr:col>
      <xdr:colOff>76199</xdr:colOff>
      <xdr:row>26</xdr:row>
      <xdr:rowOff>47626</xdr:rowOff>
    </xdr:from>
    <xdr:to>
      <xdr:col>54</xdr:col>
      <xdr:colOff>28574</xdr:colOff>
      <xdr:row>28</xdr:row>
      <xdr:rowOff>47625</xdr:rowOff>
    </xdr:to>
    <xdr:sp macro="" textlink="">
      <xdr:nvSpPr>
        <xdr:cNvPr id="7" name="線吹き出し 1 (枠付き) 6"/>
        <xdr:cNvSpPr/>
      </xdr:nvSpPr>
      <xdr:spPr>
        <a:xfrm>
          <a:off x="4695824" y="6391276"/>
          <a:ext cx="4581525" cy="476249"/>
        </a:xfrm>
        <a:prstGeom prst="borderCallout1">
          <a:avLst>
            <a:gd name="adj1" fmla="val -1475"/>
            <a:gd name="adj2" fmla="val 64773"/>
            <a:gd name="adj3" fmla="val -33380"/>
            <a:gd name="adj4" fmla="val 60524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【③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国加算等の計</a:t>
          </a:r>
          <a:r>
            <a:rPr kumimoji="1" lang="en-US" altLang="ja-JP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】※</a:t>
          </a:r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利用者別・月別の国加算等の計の額が，当該月の補助基準額を超える場合は，当該月の国加算等の額は補助基準額と同額で計算する。</a:t>
          </a:r>
        </a:p>
      </xdr:txBody>
    </xdr:sp>
    <xdr:clientData/>
  </xdr:twoCellAnchor>
  <xdr:twoCellAnchor>
    <xdr:from>
      <xdr:col>10</xdr:col>
      <xdr:colOff>0</xdr:colOff>
      <xdr:row>19</xdr:row>
      <xdr:rowOff>104775</xdr:rowOff>
    </xdr:from>
    <xdr:to>
      <xdr:col>45</xdr:col>
      <xdr:colOff>152401</xdr:colOff>
      <xdr:row>20</xdr:row>
      <xdr:rowOff>161925</xdr:rowOff>
    </xdr:to>
    <xdr:sp macro="" textlink="">
      <xdr:nvSpPr>
        <xdr:cNvPr id="8" name="フローチャート: 代替処理 7"/>
        <xdr:cNvSpPr/>
      </xdr:nvSpPr>
      <xdr:spPr>
        <a:xfrm>
          <a:off x="1704975" y="4781550"/>
          <a:ext cx="6153151" cy="295275"/>
        </a:xfrm>
        <a:prstGeom prst="flowChartAlternateProcess">
          <a:avLst/>
        </a:prstGeom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住居名を入力してください。積算表を作成すると定員～国加算等の計まで自動転記されます。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833438</xdr:colOff>
      <xdr:row>3</xdr:row>
      <xdr:rowOff>23811</xdr:rowOff>
    </xdr:from>
    <xdr:to>
      <xdr:col>2</xdr:col>
      <xdr:colOff>297656</xdr:colOff>
      <xdr:row>5</xdr:row>
      <xdr:rowOff>71437</xdr:rowOff>
    </xdr:to>
    <xdr:sp macro="" textlink="">
      <xdr:nvSpPr>
        <xdr:cNvPr id="2" name="角丸四角形 1"/>
        <xdr:cNvSpPr/>
      </xdr:nvSpPr>
      <xdr:spPr>
        <a:xfrm>
          <a:off x="833438" y="538161"/>
          <a:ext cx="3102768" cy="390526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①歳入と歳出の合計を一致させること。</a:t>
          </a:r>
          <a:endParaRPr kumimoji="1" lang="en-US" altLang="ja-JP" sz="12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 fPrintsWithSheet="0"/>
  </xdr:twoCellAnchor>
  <xdr:twoCellAnchor>
    <xdr:from>
      <xdr:col>1</xdr:col>
      <xdr:colOff>1107280</xdr:colOff>
      <xdr:row>38</xdr:row>
      <xdr:rowOff>238124</xdr:rowOff>
    </xdr:from>
    <xdr:to>
      <xdr:col>4</xdr:col>
      <xdr:colOff>1393032</xdr:colOff>
      <xdr:row>42</xdr:row>
      <xdr:rowOff>154779</xdr:rowOff>
    </xdr:to>
    <xdr:sp macro="" textlink="">
      <xdr:nvSpPr>
        <xdr:cNvPr id="3" name="角丸四角形 2"/>
        <xdr:cNvSpPr/>
      </xdr:nvSpPr>
      <xdr:spPr>
        <a:xfrm>
          <a:off x="2459830" y="9544049"/>
          <a:ext cx="5181602" cy="716755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⑤歳出の合計額ー対象外経費の数値を所要額調書</a:t>
          </a:r>
          <a:r>
            <a:rPr kumimoji="1" lang="en-US" altLang="ja-JP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r>
            <a:rPr kumimoji="1" lang="ja-JP" altLang="en-US" sz="12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に入力する。</a:t>
          </a:r>
          <a:endParaRPr kumimoji="1" lang="en-US" altLang="ja-JP" sz="12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400"/>
            <a:t>7,300,000</a:t>
          </a:r>
          <a:r>
            <a:rPr kumimoji="1" lang="ja-JP" altLang="en-US" sz="1400"/>
            <a:t>－</a:t>
          </a:r>
          <a:r>
            <a:rPr kumimoji="1" lang="en-US" altLang="ja-JP" sz="1400"/>
            <a:t>(250,000+200,000+150,000+250,000)= 6,450,000</a:t>
          </a:r>
          <a:endParaRPr kumimoji="1" lang="ja-JP" altLang="en-US" sz="1400"/>
        </a:p>
      </xdr:txBody>
    </xdr:sp>
    <xdr:clientData/>
  </xdr:twoCellAnchor>
  <xdr:twoCellAnchor>
    <xdr:from>
      <xdr:col>4</xdr:col>
      <xdr:colOff>59530</xdr:colOff>
      <xdr:row>10</xdr:row>
      <xdr:rowOff>166689</xdr:rowOff>
    </xdr:from>
    <xdr:to>
      <xdr:col>4</xdr:col>
      <xdr:colOff>1393032</xdr:colOff>
      <xdr:row>13</xdr:row>
      <xdr:rowOff>0</xdr:rowOff>
    </xdr:to>
    <xdr:sp macro="" textlink="">
      <xdr:nvSpPr>
        <xdr:cNvPr id="4" name="角丸四角形吹き出し 3"/>
        <xdr:cNvSpPr/>
      </xdr:nvSpPr>
      <xdr:spPr>
        <a:xfrm>
          <a:off x="6307930" y="2767014"/>
          <a:ext cx="1333502" cy="547686"/>
        </a:xfrm>
        <a:prstGeom prst="wedgeRoundRectCallout">
          <a:avLst>
            <a:gd name="adj1" fmla="val -60640"/>
            <a:gd name="adj2" fmla="val 693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>
              <a:latin typeface="BIZ UDPゴシック" panose="020B0400000000000000" pitchFamily="50" charset="-128"/>
              <a:ea typeface="BIZ UDPゴシック" panose="020B0400000000000000" pitchFamily="50" charset="-128"/>
            </a:rPr>
            <a:t>②補助金申請額と一致</a:t>
          </a:r>
        </a:p>
      </xdr:txBody>
    </xdr:sp>
    <xdr:clientData/>
  </xdr:twoCellAnchor>
  <xdr:twoCellAnchor>
    <xdr:from>
      <xdr:col>1</xdr:col>
      <xdr:colOff>2012157</xdr:colOff>
      <xdr:row>20</xdr:row>
      <xdr:rowOff>190501</xdr:rowOff>
    </xdr:from>
    <xdr:to>
      <xdr:col>5</xdr:col>
      <xdr:colOff>35718</xdr:colOff>
      <xdr:row>23</xdr:row>
      <xdr:rowOff>59530</xdr:rowOff>
    </xdr:to>
    <xdr:sp macro="" textlink="">
      <xdr:nvSpPr>
        <xdr:cNvPr id="5" name="角丸四角形 4"/>
        <xdr:cNvSpPr/>
      </xdr:nvSpPr>
      <xdr:spPr>
        <a:xfrm>
          <a:off x="3364707" y="5133976"/>
          <a:ext cx="4348161" cy="583404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③利用者負担によって賄われる経費と施設の建設・修繕費については「対象外経費」と備考欄に記載すること。</a:t>
          </a:r>
        </a:p>
      </xdr:txBody>
    </xdr:sp>
    <xdr:clientData/>
  </xdr:twoCellAnchor>
  <xdr:twoCellAnchor>
    <xdr:from>
      <xdr:col>4</xdr:col>
      <xdr:colOff>785812</xdr:colOff>
      <xdr:row>23</xdr:row>
      <xdr:rowOff>47625</xdr:rowOff>
    </xdr:from>
    <xdr:to>
      <xdr:col>4</xdr:col>
      <xdr:colOff>940593</xdr:colOff>
      <xdr:row>23</xdr:row>
      <xdr:rowOff>238125</xdr:rowOff>
    </xdr:to>
    <xdr:cxnSp macro="">
      <xdr:nvCxnSpPr>
        <xdr:cNvPr id="6" name="直線コネクタ 5"/>
        <xdr:cNvCxnSpPr/>
      </xdr:nvCxnSpPr>
      <xdr:spPr>
        <a:xfrm flipH="1">
          <a:off x="7034212" y="5705475"/>
          <a:ext cx="154781" cy="19050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166687</xdr:colOff>
      <xdr:row>38</xdr:row>
      <xdr:rowOff>154781</xdr:rowOff>
    </xdr:from>
    <xdr:to>
      <xdr:col>3</xdr:col>
      <xdr:colOff>595312</xdr:colOff>
      <xdr:row>38</xdr:row>
      <xdr:rowOff>261937</xdr:rowOff>
    </xdr:to>
    <xdr:cxnSp macro="">
      <xdr:nvCxnSpPr>
        <xdr:cNvPr id="7" name="直線コネクタ 6"/>
        <xdr:cNvCxnSpPr/>
      </xdr:nvCxnSpPr>
      <xdr:spPr>
        <a:xfrm flipH="1">
          <a:off x="5110162" y="9460706"/>
          <a:ext cx="428625" cy="107156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D43"/>
  <sheetViews>
    <sheetView tabSelected="1" view="pageLayout" topLeftCell="A7" zoomScaleNormal="100" workbookViewId="0">
      <selection activeCell="D11" sqref="D11"/>
    </sheetView>
  </sheetViews>
  <sheetFormatPr defaultColWidth="9" defaultRowHeight="12.75" x14ac:dyDescent="0.15"/>
  <cols>
    <col min="1" max="1" width="5.125" style="43" customWidth="1"/>
    <col min="2" max="2" width="30.25" style="43" customWidth="1"/>
    <col min="3" max="3" width="19" style="43" customWidth="1"/>
    <col min="4" max="4" width="33.875" style="43" customWidth="1"/>
    <col min="5" max="5" width="14.375" style="43" customWidth="1"/>
    <col min="6" max="16384" width="9" style="43"/>
  </cols>
  <sheetData>
    <row r="2" spans="1:4" x14ac:dyDescent="0.15">
      <c r="A2" s="43" t="s">
        <v>91</v>
      </c>
    </row>
    <row r="5" spans="1:4" x14ac:dyDescent="0.15">
      <c r="A5" s="222" t="s">
        <v>90</v>
      </c>
      <c r="B5" s="222"/>
      <c r="C5" s="222"/>
      <c r="D5" s="222"/>
    </row>
    <row r="8" spans="1:4" ht="20.25" customHeight="1" x14ac:dyDescent="0.15">
      <c r="D8" s="44" t="s">
        <v>89</v>
      </c>
    </row>
    <row r="10" spans="1:4" ht="15" customHeight="1" x14ac:dyDescent="0.15">
      <c r="B10" s="43" t="s">
        <v>57</v>
      </c>
    </row>
    <row r="11" spans="1:4" ht="27.75" customHeight="1" x14ac:dyDescent="0.15">
      <c r="C11" s="44" t="s">
        <v>56</v>
      </c>
      <c r="D11" s="50"/>
    </row>
    <row r="12" spans="1:4" ht="26.25" customHeight="1" x14ac:dyDescent="0.15">
      <c r="C12" s="44" t="s">
        <v>112</v>
      </c>
      <c r="D12" s="52"/>
    </row>
    <row r="13" spans="1:4" ht="3.75" customHeight="1" x14ac:dyDescent="0.15">
      <c r="D13" s="49"/>
    </row>
    <row r="14" spans="1:4" ht="20.25" customHeight="1" x14ac:dyDescent="0.15">
      <c r="C14" s="44" t="s">
        <v>63</v>
      </c>
      <c r="D14" s="51"/>
    </row>
    <row r="17" spans="1:4" ht="16.5" customHeight="1" x14ac:dyDescent="0.15">
      <c r="A17" s="221" t="s">
        <v>92</v>
      </c>
      <c r="B17" s="221"/>
      <c r="C17" s="221"/>
      <c r="D17" s="221"/>
    </row>
    <row r="18" spans="1:4" ht="16.5" customHeight="1" x14ac:dyDescent="0.15">
      <c r="A18" s="221"/>
      <c r="B18" s="221"/>
      <c r="C18" s="221"/>
      <c r="D18" s="221"/>
    </row>
    <row r="19" spans="1:4" ht="16.5" customHeight="1" x14ac:dyDescent="0.15">
      <c r="A19" s="222" t="s">
        <v>61</v>
      </c>
      <c r="B19" s="222"/>
      <c r="C19" s="222"/>
      <c r="D19" s="222"/>
    </row>
    <row r="20" spans="1:4" ht="27" customHeight="1" x14ac:dyDescent="0.15"/>
    <row r="21" spans="1:4" ht="16.5" customHeight="1" x14ac:dyDescent="0.15">
      <c r="B21" s="43" t="s">
        <v>93</v>
      </c>
      <c r="C21" s="118" t="s">
        <v>114</v>
      </c>
      <c r="D21" s="45"/>
    </row>
    <row r="22" spans="1:4" ht="16.5" customHeight="1" x14ac:dyDescent="0.15"/>
    <row r="23" spans="1:4" ht="18.75" customHeight="1" x14ac:dyDescent="0.15">
      <c r="B23" s="48" t="s">
        <v>94</v>
      </c>
      <c r="C23" s="221" t="s">
        <v>109</v>
      </c>
      <c r="D23" s="221"/>
    </row>
    <row r="24" spans="1:4" ht="16.5" customHeight="1" x14ac:dyDescent="0.15"/>
    <row r="25" spans="1:4" ht="16.5" customHeight="1" x14ac:dyDescent="0.15">
      <c r="B25" s="43" t="s">
        <v>95</v>
      </c>
      <c r="C25" s="221" t="s">
        <v>64</v>
      </c>
      <c r="D25" s="221"/>
    </row>
    <row r="26" spans="1:4" ht="16.5" customHeight="1" x14ac:dyDescent="0.15"/>
    <row r="27" spans="1:4" ht="16.5" customHeight="1" x14ac:dyDescent="0.15">
      <c r="B27" s="43" t="s">
        <v>96</v>
      </c>
      <c r="C27" s="47" t="str">
        <f>IF('所要額調書（第２号様式）'!AE12=0,"調書入力後自動表示 ",'所要額調書（第２号様式）'!AE12)</f>
        <v xml:space="preserve">調書入力後自動表示 </v>
      </c>
      <c r="D27" s="46" t="s">
        <v>108</v>
      </c>
    </row>
    <row r="28" spans="1:4" ht="16.5" customHeight="1" x14ac:dyDescent="0.15">
      <c r="B28" s="43" t="s">
        <v>97</v>
      </c>
      <c r="C28" s="43" t="s">
        <v>107</v>
      </c>
    </row>
    <row r="29" spans="1:4" ht="16.5" customHeight="1" x14ac:dyDescent="0.15"/>
    <row r="30" spans="1:4" ht="16.5" customHeight="1" x14ac:dyDescent="0.15">
      <c r="B30" s="43" t="s">
        <v>98</v>
      </c>
      <c r="C30" s="47" t="str">
        <f>IF('所要額調書（第２号様式）'!G12=0,"調書入力後自動表示 ",'所要額調書（第２号様式）'!G12)</f>
        <v xml:space="preserve">調書入力後自動表示 </v>
      </c>
      <c r="D30" s="46" t="s">
        <v>108</v>
      </c>
    </row>
    <row r="31" spans="1:4" ht="16.5" customHeight="1" x14ac:dyDescent="0.15"/>
    <row r="32" spans="1:4" ht="16.5" customHeight="1" x14ac:dyDescent="0.15">
      <c r="B32" s="43" t="s">
        <v>99</v>
      </c>
      <c r="C32" s="43" t="s">
        <v>110</v>
      </c>
    </row>
    <row r="33" spans="2:2" ht="16.5" customHeight="1" x14ac:dyDescent="0.15"/>
    <row r="34" spans="2:2" ht="16.5" customHeight="1" x14ac:dyDescent="0.15">
      <c r="B34" s="43" t="s">
        <v>100</v>
      </c>
    </row>
    <row r="35" spans="2:2" ht="16.5" customHeight="1" x14ac:dyDescent="0.15">
      <c r="B35" s="43" t="s">
        <v>101</v>
      </c>
    </row>
    <row r="36" spans="2:2" ht="16.5" customHeight="1" x14ac:dyDescent="0.15">
      <c r="B36" s="43" t="s">
        <v>102</v>
      </c>
    </row>
    <row r="37" spans="2:2" ht="16.5" customHeight="1" x14ac:dyDescent="0.15">
      <c r="B37" s="43" t="s">
        <v>103</v>
      </c>
    </row>
    <row r="38" spans="2:2" ht="16.5" customHeight="1" x14ac:dyDescent="0.15">
      <c r="B38" s="43" t="s">
        <v>104</v>
      </c>
    </row>
    <row r="39" spans="2:2" ht="16.5" customHeight="1" x14ac:dyDescent="0.15"/>
    <row r="40" spans="2:2" ht="16.5" customHeight="1" x14ac:dyDescent="0.15"/>
    <row r="41" spans="2:2" ht="16.5" customHeight="1" x14ac:dyDescent="0.15"/>
    <row r="42" spans="2:2" ht="16.5" customHeight="1" x14ac:dyDescent="0.15"/>
    <row r="43" spans="2:2" ht="16.5" customHeight="1" x14ac:dyDescent="0.15"/>
  </sheetData>
  <mergeCells count="6">
    <mergeCell ref="C25:D25"/>
    <mergeCell ref="A5:D5"/>
    <mergeCell ref="A17:D17"/>
    <mergeCell ref="A19:D19"/>
    <mergeCell ref="A18:D18"/>
    <mergeCell ref="C23:D23"/>
  </mergeCells>
  <phoneticPr fontId="1"/>
  <conditionalFormatting sqref="C27:D27">
    <cfRule type="containsText" dxfId="7" priority="10" operator="containsText" text="調書">
      <formula>NOT(ISERROR(SEARCH("調書",C27)))</formula>
    </cfRule>
  </conditionalFormatting>
  <conditionalFormatting sqref="D30">
    <cfRule type="containsText" dxfId="6" priority="8" operator="containsText" text="調書">
      <formula>NOT(ISERROR(SEARCH("調書",D30)))</formula>
    </cfRule>
  </conditionalFormatting>
  <conditionalFormatting sqref="B23">
    <cfRule type="containsBlanks" dxfId="5" priority="5">
      <formula>LEN(TRIM(B23))=0</formula>
    </cfRule>
  </conditionalFormatting>
  <conditionalFormatting sqref="C23 C25:D25">
    <cfRule type="containsBlanks" dxfId="4" priority="3">
      <formula>LEN(TRIM(C23))=0</formula>
    </cfRule>
  </conditionalFormatting>
  <conditionalFormatting sqref="C30">
    <cfRule type="containsText" dxfId="3" priority="2" operator="containsText" text="調書">
      <formula>NOT(ISERROR(SEARCH("調書",C30)))</formula>
    </cfRule>
  </conditionalFormatting>
  <dataValidations count="1">
    <dataValidation allowBlank="1" showDropDown="1" showInputMessage="1" showErrorMessage="1" sqref="B23"/>
  </dataValidations>
  <pageMargins left="0.7" right="0.52083333333333337" top="0.86458333333333337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Q106"/>
  <sheetViews>
    <sheetView view="pageLayout" zoomScaleNormal="100" workbookViewId="0">
      <selection activeCell="F22" sqref="F22:G22"/>
    </sheetView>
  </sheetViews>
  <sheetFormatPr defaultRowHeight="13.5" x14ac:dyDescent="0.15"/>
  <cols>
    <col min="1" max="1" width="5.75" style="53" customWidth="1"/>
    <col min="2" max="3" width="4.625" style="53" customWidth="1"/>
    <col min="4" max="4" width="4.75" style="53" customWidth="1"/>
    <col min="5" max="5" width="6.375" style="53" customWidth="1"/>
    <col min="6" max="6" width="10.875" style="53" customWidth="1"/>
    <col min="7" max="7" width="10.5" style="53" customWidth="1"/>
    <col min="8" max="8" width="2.75" style="53" customWidth="1"/>
    <col min="9" max="9" width="5.5" style="54" customWidth="1"/>
    <col min="10" max="10" width="4.625" style="54" customWidth="1"/>
    <col min="11" max="12" width="4.75" style="53" customWidth="1"/>
    <col min="13" max="13" width="6.375" style="54" customWidth="1"/>
    <col min="14" max="14" width="10.875" style="54" customWidth="1"/>
    <col min="15" max="15" width="10.5" style="54" customWidth="1"/>
    <col min="16" max="16" width="20.5" style="53" hidden="1" customWidth="1"/>
    <col min="17" max="17" width="8.5" style="53" hidden="1" customWidth="1"/>
    <col min="18" max="16384" width="9" style="53"/>
  </cols>
  <sheetData>
    <row r="1" spans="1:17" ht="16.5" customHeight="1" x14ac:dyDescent="0.15">
      <c r="A1" s="223" t="s">
        <v>67</v>
      </c>
      <c r="B1" s="225" t="str">
        <f>IF('交付申請書（第１号様式）'!D12="","",'交付申請書（第１号様式）'!D12)</f>
        <v/>
      </c>
      <c r="C1" s="225"/>
      <c r="D1" s="225"/>
      <c r="E1" s="225"/>
      <c r="F1" s="225"/>
      <c r="G1" s="225"/>
      <c r="K1" s="227" t="s">
        <v>68</v>
      </c>
      <c r="L1" s="227"/>
      <c r="M1" s="228"/>
      <c r="N1" s="228"/>
      <c r="O1" s="228"/>
      <c r="P1" s="55" t="s">
        <v>69</v>
      </c>
      <c r="Q1" s="56" t="s">
        <v>70</v>
      </c>
    </row>
    <row r="2" spans="1:17" ht="16.5" customHeight="1" x14ac:dyDescent="0.15">
      <c r="A2" s="224"/>
      <c r="B2" s="226"/>
      <c r="C2" s="226"/>
      <c r="D2" s="226"/>
      <c r="E2" s="226"/>
      <c r="F2" s="226"/>
      <c r="G2" s="226"/>
      <c r="H2" s="57"/>
      <c r="I2" s="58"/>
      <c r="J2" s="59"/>
      <c r="K2" s="227" t="s">
        <v>71</v>
      </c>
      <c r="L2" s="227"/>
      <c r="M2" s="228"/>
      <c r="N2" s="228"/>
      <c r="O2" s="228"/>
      <c r="P2" s="60">
        <v>1220</v>
      </c>
      <c r="Q2" s="61">
        <v>108000</v>
      </c>
    </row>
    <row r="3" spans="1:17" ht="15" customHeight="1" x14ac:dyDescent="0.15">
      <c r="A3" s="62"/>
      <c r="B3" s="63"/>
      <c r="C3" s="63"/>
      <c r="D3" s="63"/>
      <c r="E3" s="63"/>
      <c r="F3" s="63"/>
      <c r="G3" s="64"/>
      <c r="H3" s="57"/>
      <c r="I3" s="58"/>
      <c r="L3" s="54"/>
      <c r="O3" s="53"/>
      <c r="P3" s="60">
        <v>1221</v>
      </c>
      <c r="Q3" s="61">
        <v>108000</v>
      </c>
    </row>
    <row r="4" spans="1:17" ht="15" customHeight="1" x14ac:dyDescent="0.15">
      <c r="A4" s="65">
        <v>1</v>
      </c>
      <c r="B4" s="66"/>
      <c r="C4" s="67"/>
      <c r="E4" s="68">
        <f>IF(E6="無し",0,E6)</f>
        <v>0</v>
      </c>
      <c r="F4" s="68"/>
      <c r="G4" s="68" t="str">
        <f>IF(G6="12:1",12,IF(G6="30:1",30,IF(G6="無し","0","")))</f>
        <v/>
      </c>
      <c r="H4" s="69"/>
      <c r="I4" s="65">
        <f>A4+1</f>
        <v>2</v>
      </c>
      <c r="J4" s="66"/>
      <c r="K4" s="67"/>
      <c r="M4" s="68">
        <f>IF(M6="無し",0,M6)</f>
        <v>0</v>
      </c>
      <c r="N4" s="68"/>
      <c r="O4" s="68" t="str">
        <f>IF(O6="12:1",12,IF(O6="30:1",30,IF(O6="無し","0","")))</f>
        <v/>
      </c>
      <c r="P4" s="60">
        <v>1222</v>
      </c>
      <c r="Q4" s="61">
        <v>122000</v>
      </c>
    </row>
    <row r="5" spans="1:17" ht="26.25" customHeight="1" x14ac:dyDescent="0.15">
      <c r="A5" s="70" t="s">
        <v>72</v>
      </c>
      <c r="B5" s="231"/>
      <c r="C5" s="232"/>
      <c r="D5" s="232"/>
      <c r="E5" s="232"/>
      <c r="F5" s="232"/>
      <c r="G5" s="233"/>
      <c r="H5" s="71"/>
      <c r="I5" s="70" t="s">
        <v>72</v>
      </c>
      <c r="J5" s="231"/>
      <c r="K5" s="232"/>
      <c r="L5" s="232"/>
      <c r="M5" s="232"/>
      <c r="N5" s="232"/>
      <c r="O5" s="233"/>
      <c r="P5" s="60">
        <v>1223</v>
      </c>
      <c r="Q5" s="61">
        <v>127000</v>
      </c>
    </row>
    <row r="6" spans="1:17" ht="26.25" customHeight="1" x14ac:dyDescent="0.15">
      <c r="A6" s="70" t="s">
        <v>73</v>
      </c>
      <c r="B6" s="72"/>
      <c r="C6" s="73" t="s">
        <v>74</v>
      </c>
      <c r="D6" s="74" t="s">
        <v>75</v>
      </c>
      <c r="E6" s="75"/>
      <c r="F6" s="76" t="s">
        <v>76</v>
      </c>
      <c r="G6" s="77"/>
      <c r="H6" s="71"/>
      <c r="I6" s="70" t="s">
        <v>73</v>
      </c>
      <c r="J6" s="72"/>
      <c r="K6" s="73" t="s">
        <v>74</v>
      </c>
      <c r="L6" s="74" t="s">
        <v>75</v>
      </c>
      <c r="M6" s="75"/>
      <c r="N6" s="76" t="s">
        <v>76</v>
      </c>
      <c r="O6" s="77"/>
      <c r="P6" s="60">
        <v>1224</v>
      </c>
      <c r="Q6" s="61">
        <v>151000</v>
      </c>
    </row>
    <row r="7" spans="1:17" s="83" customFormat="1" ht="15" customHeight="1" x14ac:dyDescent="0.15">
      <c r="A7" s="234" t="s">
        <v>77</v>
      </c>
      <c r="B7" s="78" t="s">
        <v>78</v>
      </c>
      <c r="C7" s="79" t="s">
        <v>79</v>
      </c>
      <c r="D7" s="236" t="s">
        <v>80</v>
      </c>
      <c r="E7" s="237"/>
      <c r="F7" s="80"/>
      <c r="G7" s="81"/>
      <c r="H7" s="82"/>
      <c r="I7" s="234" t="s">
        <v>77</v>
      </c>
      <c r="J7" s="78" t="s">
        <v>78</v>
      </c>
      <c r="K7" s="79" t="s">
        <v>79</v>
      </c>
      <c r="L7" s="236" t="s">
        <v>80</v>
      </c>
      <c r="M7" s="237"/>
      <c r="N7" s="80"/>
      <c r="O7" s="81"/>
      <c r="P7" s="60">
        <v>1225</v>
      </c>
      <c r="Q7" s="61">
        <v>188000</v>
      </c>
    </row>
    <row r="8" spans="1:17" s="83" customFormat="1" ht="30" customHeight="1" x14ac:dyDescent="0.15">
      <c r="A8" s="235"/>
      <c r="B8" s="84" t="s">
        <v>81</v>
      </c>
      <c r="C8" s="85" t="s">
        <v>82</v>
      </c>
      <c r="D8" s="238" t="s">
        <v>83</v>
      </c>
      <c r="E8" s="239"/>
      <c r="F8" s="86" t="s">
        <v>84</v>
      </c>
      <c r="G8" s="87" t="s">
        <v>85</v>
      </c>
      <c r="H8" s="82"/>
      <c r="I8" s="235"/>
      <c r="J8" s="84" t="s">
        <v>81</v>
      </c>
      <c r="K8" s="85" t="s">
        <v>82</v>
      </c>
      <c r="L8" s="240" t="s">
        <v>83</v>
      </c>
      <c r="M8" s="241"/>
      <c r="N8" s="86" t="s">
        <v>84</v>
      </c>
      <c r="O8" s="87" t="s">
        <v>85</v>
      </c>
      <c r="P8" s="60">
        <v>1226</v>
      </c>
      <c r="Q8" s="61">
        <v>227000</v>
      </c>
    </row>
    <row r="9" spans="1:17" ht="18.75" customHeight="1" x14ac:dyDescent="0.15">
      <c r="A9" s="88">
        <v>4</v>
      </c>
      <c r="B9" s="89"/>
      <c r="C9" s="90"/>
      <c r="D9" s="229"/>
      <c r="E9" s="230"/>
      <c r="F9" s="91" t="str">
        <f>IF(D9="","",VLOOKUP(SUM($G$4*100,$B$6*10,$E$4),$P:$Q,2,FALSE)*B9)</f>
        <v/>
      </c>
      <c r="G9" s="91" t="str">
        <f>IF(F9="","",MIN(D9,F9))</f>
        <v/>
      </c>
      <c r="H9" s="69"/>
      <c r="I9" s="88">
        <v>4</v>
      </c>
      <c r="J9" s="89"/>
      <c r="K9" s="90"/>
      <c r="L9" s="229"/>
      <c r="M9" s="230"/>
      <c r="N9" s="91" t="str">
        <f>IF(L9="","",VLOOKUP(SUM($O$4*100,$J$6*10,$M$4),$P:$Q,2,FALSE)*J9)</f>
        <v/>
      </c>
      <c r="O9" s="91" t="str">
        <f>IF(N9="","",MIN(L9,N9))</f>
        <v/>
      </c>
      <c r="P9" s="60">
        <v>1230</v>
      </c>
      <c r="Q9" s="61">
        <v>108000</v>
      </c>
    </row>
    <row r="10" spans="1:17" ht="18.75" customHeight="1" x14ac:dyDescent="0.15">
      <c r="A10" s="88">
        <v>5</v>
      </c>
      <c r="B10" s="89"/>
      <c r="C10" s="90"/>
      <c r="D10" s="229"/>
      <c r="E10" s="230"/>
      <c r="F10" s="91" t="str">
        <f t="shared" ref="F10:F20" si="0">IF(D10="","",VLOOKUP(SUM($G$4*100,$B$6*10,$E$4),$P:$Q,2,FALSE)*B10)</f>
        <v/>
      </c>
      <c r="G10" s="91" t="str">
        <f t="shared" ref="G10:G20" si="1">IF(F10="","",MIN(D10,F10))</f>
        <v/>
      </c>
      <c r="H10" s="69"/>
      <c r="I10" s="88">
        <v>5</v>
      </c>
      <c r="J10" s="89"/>
      <c r="K10" s="90"/>
      <c r="L10" s="229"/>
      <c r="M10" s="230"/>
      <c r="N10" s="91" t="str">
        <f t="shared" ref="N10:N20" si="2">IF(L10="","",VLOOKUP(SUM($O$4*100,$J$6*10,$M$4),$P:$Q,2,FALSE)*J10)</f>
        <v/>
      </c>
      <c r="O10" s="91" t="str">
        <f t="shared" ref="O10:O20" si="3">IF(N10="","",MIN(L10,N10))</f>
        <v/>
      </c>
      <c r="P10" s="60">
        <v>1231</v>
      </c>
      <c r="Q10" s="61">
        <v>108000</v>
      </c>
    </row>
    <row r="11" spans="1:17" ht="18.75" customHeight="1" x14ac:dyDescent="0.15">
      <c r="A11" s="88">
        <v>6</v>
      </c>
      <c r="B11" s="89"/>
      <c r="C11" s="90"/>
      <c r="D11" s="229"/>
      <c r="E11" s="230"/>
      <c r="F11" s="91" t="str">
        <f t="shared" si="0"/>
        <v/>
      </c>
      <c r="G11" s="91" t="str">
        <f t="shared" si="1"/>
        <v/>
      </c>
      <c r="H11" s="69"/>
      <c r="I11" s="88">
        <v>6</v>
      </c>
      <c r="J11" s="89"/>
      <c r="K11" s="90"/>
      <c r="L11" s="229"/>
      <c r="M11" s="230"/>
      <c r="N11" s="91" t="str">
        <f t="shared" si="2"/>
        <v/>
      </c>
      <c r="O11" s="91" t="str">
        <f t="shared" si="3"/>
        <v/>
      </c>
      <c r="P11" s="60">
        <v>1232</v>
      </c>
      <c r="Q11" s="61">
        <v>122000</v>
      </c>
    </row>
    <row r="12" spans="1:17" ht="18.75" customHeight="1" x14ac:dyDescent="0.15">
      <c r="A12" s="88">
        <v>7</v>
      </c>
      <c r="B12" s="89"/>
      <c r="C12" s="90"/>
      <c r="D12" s="229"/>
      <c r="E12" s="230"/>
      <c r="F12" s="91" t="str">
        <f t="shared" si="0"/>
        <v/>
      </c>
      <c r="G12" s="91" t="str">
        <f t="shared" si="1"/>
        <v/>
      </c>
      <c r="H12" s="69"/>
      <c r="I12" s="88">
        <v>7</v>
      </c>
      <c r="J12" s="89"/>
      <c r="K12" s="90"/>
      <c r="L12" s="229"/>
      <c r="M12" s="230"/>
      <c r="N12" s="91" t="str">
        <f t="shared" si="2"/>
        <v/>
      </c>
      <c r="O12" s="91" t="str">
        <f t="shared" si="3"/>
        <v/>
      </c>
      <c r="P12" s="60">
        <v>1233</v>
      </c>
      <c r="Q12" s="61">
        <v>127000</v>
      </c>
    </row>
    <row r="13" spans="1:17" ht="18.75" customHeight="1" x14ac:dyDescent="0.15">
      <c r="A13" s="88">
        <v>8</v>
      </c>
      <c r="B13" s="89"/>
      <c r="C13" s="90"/>
      <c r="D13" s="229"/>
      <c r="E13" s="230"/>
      <c r="F13" s="91" t="str">
        <f t="shared" si="0"/>
        <v/>
      </c>
      <c r="G13" s="91" t="str">
        <f t="shared" si="1"/>
        <v/>
      </c>
      <c r="H13" s="69"/>
      <c r="I13" s="88">
        <v>8</v>
      </c>
      <c r="J13" s="89"/>
      <c r="K13" s="90"/>
      <c r="L13" s="229"/>
      <c r="M13" s="230"/>
      <c r="N13" s="91" t="str">
        <f t="shared" si="2"/>
        <v/>
      </c>
      <c r="O13" s="91" t="str">
        <f t="shared" si="3"/>
        <v/>
      </c>
      <c r="P13" s="60">
        <v>1234</v>
      </c>
      <c r="Q13" s="61">
        <v>151000</v>
      </c>
    </row>
    <row r="14" spans="1:17" ht="18.75" customHeight="1" x14ac:dyDescent="0.15">
      <c r="A14" s="88">
        <v>9</v>
      </c>
      <c r="B14" s="89"/>
      <c r="C14" s="90"/>
      <c r="D14" s="229"/>
      <c r="E14" s="230"/>
      <c r="F14" s="91" t="str">
        <f t="shared" si="0"/>
        <v/>
      </c>
      <c r="G14" s="91" t="str">
        <f t="shared" si="1"/>
        <v/>
      </c>
      <c r="H14" s="69"/>
      <c r="I14" s="88">
        <v>9</v>
      </c>
      <c r="J14" s="89"/>
      <c r="K14" s="90"/>
      <c r="L14" s="229"/>
      <c r="M14" s="230"/>
      <c r="N14" s="91" t="str">
        <f t="shared" si="2"/>
        <v/>
      </c>
      <c r="O14" s="91" t="str">
        <f t="shared" si="3"/>
        <v/>
      </c>
      <c r="P14" s="60">
        <v>1235</v>
      </c>
      <c r="Q14" s="61">
        <v>188000</v>
      </c>
    </row>
    <row r="15" spans="1:17" ht="18.75" customHeight="1" x14ac:dyDescent="0.15">
      <c r="A15" s="88">
        <v>10</v>
      </c>
      <c r="B15" s="89"/>
      <c r="C15" s="90"/>
      <c r="D15" s="229"/>
      <c r="E15" s="230"/>
      <c r="F15" s="91" t="str">
        <f t="shared" si="0"/>
        <v/>
      </c>
      <c r="G15" s="91" t="str">
        <f t="shared" si="1"/>
        <v/>
      </c>
      <c r="H15" s="69"/>
      <c r="I15" s="88">
        <v>10</v>
      </c>
      <c r="J15" s="89"/>
      <c r="K15" s="90"/>
      <c r="L15" s="229"/>
      <c r="M15" s="230"/>
      <c r="N15" s="91" t="str">
        <f t="shared" si="2"/>
        <v/>
      </c>
      <c r="O15" s="91" t="str">
        <f t="shared" si="3"/>
        <v/>
      </c>
      <c r="P15" s="60">
        <v>1236</v>
      </c>
      <c r="Q15" s="61">
        <v>227000</v>
      </c>
    </row>
    <row r="16" spans="1:17" ht="18.75" customHeight="1" x14ac:dyDescent="0.15">
      <c r="A16" s="88">
        <v>11</v>
      </c>
      <c r="B16" s="89"/>
      <c r="C16" s="90"/>
      <c r="D16" s="229"/>
      <c r="E16" s="230"/>
      <c r="F16" s="91" t="str">
        <f t="shared" si="0"/>
        <v/>
      </c>
      <c r="G16" s="91" t="str">
        <f t="shared" si="1"/>
        <v/>
      </c>
      <c r="H16" s="69"/>
      <c r="I16" s="88">
        <v>11</v>
      </c>
      <c r="J16" s="89"/>
      <c r="K16" s="90"/>
      <c r="L16" s="229"/>
      <c r="M16" s="230"/>
      <c r="N16" s="91" t="str">
        <f t="shared" si="2"/>
        <v/>
      </c>
      <c r="O16" s="91" t="str">
        <f t="shared" si="3"/>
        <v/>
      </c>
      <c r="P16" s="92">
        <v>1240</v>
      </c>
      <c r="Q16" s="61">
        <v>108000</v>
      </c>
    </row>
    <row r="17" spans="1:17" ht="18.75" customHeight="1" x14ac:dyDescent="0.15">
      <c r="A17" s="93">
        <v>12</v>
      </c>
      <c r="B17" s="89"/>
      <c r="C17" s="90"/>
      <c r="D17" s="229"/>
      <c r="E17" s="230"/>
      <c r="F17" s="91" t="str">
        <f t="shared" si="0"/>
        <v/>
      </c>
      <c r="G17" s="91" t="str">
        <f t="shared" si="1"/>
        <v/>
      </c>
      <c r="H17" s="69"/>
      <c r="I17" s="93">
        <v>12</v>
      </c>
      <c r="J17" s="89"/>
      <c r="K17" s="90"/>
      <c r="L17" s="229"/>
      <c r="M17" s="230"/>
      <c r="N17" s="91" t="str">
        <f t="shared" si="2"/>
        <v/>
      </c>
      <c r="O17" s="91" t="str">
        <f t="shared" si="3"/>
        <v/>
      </c>
      <c r="P17" s="92">
        <v>1241</v>
      </c>
      <c r="Q17" s="61">
        <v>108000</v>
      </c>
    </row>
    <row r="18" spans="1:17" ht="18.75" customHeight="1" x14ac:dyDescent="0.15">
      <c r="A18" s="88">
        <v>1</v>
      </c>
      <c r="B18" s="89"/>
      <c r="C18" s="90"/>
      <c r="D18" s="229"/>
      <c r="E18" s="230"/>
      <c r="F18" s="91" t="str">
        <f t="shared" si="0"/>
        <v/>
      </c>
      <c r="G18" s="91" t="str">
        <f t="shared" si="1"/>
        <v/>
      </c>
      <c r="H18" s="69"/>
      <c r="I18" s="88">
        <v>1</v>
      </c>
      <c r="J18" s="89"/>
      <c r="K18" s="90"/>
      <c r="L18" s="229"/>
      <c r="M18" s="230"/>
      <c r="N18" s="91" t="str">
        <f t="shared" si="2"/>
        <v/>
      </c>
      <c r="O18" s="91" t="str">
        <f t="shared" si="3"/>
        <v/>
      </c>
      <c r="P18" s="92">
        <v>1242</v>
      </c>
      <c r="Q18" s="61">
        <v>122000</v>
      </c>
    </row>
    <row r="19" spans="1:17" ht="18.75" customHeight="1" x14ac:dyDescent="0.15">
      <c r="A19" s="88">
        <v>2</v>
      </c>
      <c r="B19" s="89"/>
      <c r="C19" s="90"/>
      <c r="D19" s="229"/>
      <c r="E19" s="230"/>
      <c r="F19" s="91" t="str">
        <f t="shared" si="0"/>
        <v/>
      </c>
      <c r="G19" s="91" t="str">
        <f t="shared" si="1"/>
        <v/>
      </c>
      <c r="H19" s="69"/>
      <c r="I19" s="88">
        <v>2</v>
      </c>
      <c r="J19" s="89"/>
      <c r="K19" s="90"/>
      <c r="L19" s="229"/>
      <c r="M19" s="230"/>
      <c r="N19" s="91" t="str">
        <f t="shared" si="2"/>
        <v/>
      </c>
      <c r="O19" s="91" t="str">
        <f t="shared" si="3"/>
        <v/>
      </c>
      <c r="P19" s="92">
        <v>1243</v>
      </c>
      <c r="Q19" s="61">
        <v>127000</v>
      </c>
    </row>
    <row r="20" spans="1:17" ht="18.75" customHeight="1" thickBot="1" x14ac:dyDescent="0.2">
      <c r="A20" s="88">
        <v>3</v>
      </c>
      <c r="B20" s="89"/>
      <c r="C20" s="90"/>
      <c r="D20" s="229"/>
      <c r="E20" s="230"/>
      <c r="F20" s="91" t="str">
        <f t="shared" si="0"/>
        <v/>
      </c>
      <c r="G20" s="94" t="str">
        <f t="shared" si="1"/>
        <v/>
      </c>
      <c r="H20" s="69"/>
      <c r="I20" s="88">
        <v>3</v>
      </c>
      <c r="J20" s="89"/>
      <c r="K20" s="90"/>
      <c r="L20" s="229"/>
      <c r="M20" s="230"/>
      <c r="N20" s="91" t="str">
        <f t="shared" si="2"/>
        <v/>
      </c>
      <c r="O20" s="91" t="str">
        <f t="shared" si="3"/>
        <v/>
      </c>
      <c r="P20" s="92">
        <v>1244</v>
      </c>
      <c r="Q20" s="61">
        <v>151000</v>
      </c>
    </row>
    <row r="21" spans="1:17" ht="18.75" customHeight="1" thickBot="1" x14ac:dyDescent="0.2">
      <c r="A21" s="95" t="s">
        <v>86</v>
      </c>
      <c r="B21" s="96">
        <f>SUM(B9:B20)</f>
        <v>0</v>
      </c>
      <c r="C21" s="97"/>
      <c r="D21" s="242">
        <f>SUM(D9:D20)</f>
        <v>0</v>
      </c>
      <c r="E21" s="243"/>
      <c r="F21" s="98">
        <f>SUM(F9:F20)</f>
        <v>0</v>
      </c>
      <c r="G21" s="99">
        <f>SUM(G9:G20)</f>
        <v>0</v>
      </c>
      <c r="H21" s="100"/>
      <c r="I21" s="95" t="s">
        <v>86</v>
      </c>
      <c r="J21" s="96">
        <f>SUM(J9:J20)</f>
        <v>0</v>
      </c>
      <c r="K21" s="97"/>
      <c r="L21" s="242">
        <f>SUM(L9:L20)</f>
        <v>0</v>
      </c>
      <c r="M21" s="243"/>
      <c r="N21" s="98">
        <f>SUM(N9:N20)</f>
        <v>0</v>
      </c>
      <c r="O21" s="99">
        <f>SUM(O9:O20)</f>
        <v>0</v>
      </c>
      <c r="P21" s="92">
        <v>1245</v>
      </c>
      <c r="Q21" s="61">
        <v>188000</v>
      </c>
    </row>
    <row r="22" spans="1:17" ht="18.75" customHeight="1" x14ac:dyDescent="0.15">
      <c r="A22" s="244" t="s">
        <v>87</v>
      </c>
      <c r="B22" s="244"/>
      <c r="C22" s="245">
        <f>F21-G21</f>
        <v>0</v>
      </c>
      <c r="D22" s="246"/>
      <c r="E22" s="247"/>
      <c r="F22" s="248" t="s">
        <v>88</v>
      </c>
      <c r="G22" s="249"/>
      <c r="I22" s="244" t="s">
        <v>87</v>
      </c>
      <c r="J22" s="244"/>
      <c r="K22" s="245">
        <f>N21-O21</f>
        <v>0</v>
      </c>
      <c r="L22" s="246"/>
      <c r="M22" s="247"/>
      <c r="N22" s="248" t="s">
        <v>88</v>
      </c>
      <c r="O22" s="249"/>
      <c r="P22" s="92">
        <v>1246</v>
      </c>
      <c r="Q22" s="61">
        <v>227000</v>
      </c>
    </row>
    <row r="23" spans="1:17" ht="21" customHeight="1" x14ac:dyDescent="0.15">
      <c r="I23" s="100"/>
      <c r="L23" s="54"/>
      <c r="O23" s="53"/>
      <c r="P23" s="92">
        <v>1250</v>
      </c>
      <c r="Q23" s="61">
        <v>93000</v>
      </c>
    </row>
    <row r="24" spans="1:17" ht="15" customHeight="1" x14ac:dyDescent="0.15">
      <c r="A24" s="65">
        <f>I4+1</f>
        <v>3</v>
      </c>
      <c r="B24" s="66"/>
      <c r="C24" s="67"/>
      <c r="E24" s="68">
        <f>IF(E26="無し",0,E26)</f>
        <v>0</v>
      </c>
      <c r="F24" s="68"/>
      <c r="G24" s="68" t="str">
        <f>IF(G26="12:1",12,IF(G26="30:1",30,IF(G26="無し","0","")))</f>
        <v/>
      </c>
      <c r="H24" s="69"/>
      <c r="I24" s="65">
        <f>A24+1</f>
        <v>4</v>
      </c>
      <c r="J24" s="66"/>
      <c r="K24" s="67"/>
      <c r="M24" s="68">
        <f>IF(M26="無し",0,M26)</f>
        <v>0</v>
      </c>
      <c r="N24" s="68"/>
      <c r="O24" s="68" t="str">
        <f>IF(O26="12:1",12,IF(O26="30:1",30,IF(O26="無し","0","")))</f>
        <v/>
      </c>
      <c r="P24" s="92">
        <v>1251</v>
      </c>
      <c r="Q24" s="61">
        <v>93000</v>
      </c>
    </row>
    <row r="25" spans="1:17" ht="26.25" customHeight="1" x14ac:dyDescent="0.15">
      <c r="A25" s="70" t="s">
        <v>72</v>
      </c>
      <c r="B25" s="231"/>
      <c r="C25" s="232"/>
      <c r="D25" s="232"/>
      <c r="E25" s="232"/>
      <c r="F25" s="232"/>
      <c r="G25" s="233"/>
      <c r="H25" s="71"/>
      <c r="I25" s="70" t="s">
        <v>72</v>
      </c>
      <c r="J25" s="231"/>
      <c r="K25" s="232"/>
      <c r="L25" s="232"/>
      <c r="M25" s="232"/>
      <c r="N25" s="232"/>
      <c r="O25" s="233"/>
      <c r="P25" s="92">
        <v>1252</v>
      </c>
      <c r="Q25" s="61">
        <v>107000</v>
      </c>
    </row>
    <row r="26" spans="1:17" ht="26.25" customHeight="1" x14ac:dyDescent="0.15">
      <c r="A26" s="70" t="s">
        <v>73</v>
      </c>
      <c r="B26" s="72"/>
      <c r="C26" s="73" t="s">
        <v>74</v>
      </c>
      <c r="D26" s="74" t="s">
        <v>75</v>
      </c>
      <c r="E26" s="75"/>
      <c r="F26" s="76" t="s">
        <v>76</v>
      </c>
      <c r="G26" s="77"/>
      <c r="H26" s="71"/>
      <c r="I26" s="70" t="s">
        <v>73</v>
      </c>
      <c r="J26" s="72"/>
      <c r="K26" s="73" t="s">
        <v>74</v>
      </c>
      <c r="L26" s="74" t="s">
        <v>75</v>
      </c>
      <c r="M26" s="75"/>
      <c r="N26" s="76" t="s">
        <v>76</v>
      </c>
      <c r="O26" s="77"/>
      <c r="P26" s="92">
        <v>1253</v>
      </c>
      <c r="Q26" s="61">
        <v>126000</v>
      </c>
    </row>
    <row r="27" spans="1:17" ht="15" customHeight="1" x14ac:dyDescent="0.15">
      <c r="A27" s="234" t="s">
        <v>77</v>
      </c>
      <c r="B27" s="101" t="s">
        <v>78</v>
      </c>
      <c r="C27" s="79" t="s">
        <v>79</v>
      </c>
      <c r="D27" s="236" t="s">
        <v>80</v>
      </c>
      <c r="E27" s="237"/>
      <c r="F27" s="80"/>
      <c r="G27" s="81"/>
      <c r="H27" s="82"/>
      <c r="I27" s="234" t="s">
        <v>77</v>
      </c>
      <c r="J27" s="101" t="s">
        <v>78</v>
      </c>
      <c r="K27" s="79" t="s">
        <v>79</v>
      </c>
      <c r="L27" s="236" t="s">
        <v>80</v>
      </c>
      <c r="M27" s="237"/>
      <c r="N27" s="80"/>
      <c r="O27" s="81"/>
      <c r="P27" s="92">
        <v>1254</v>
      </c>
      <c r="Q27" s="61">
        <v>146000</v>
      </c>
    </row>
    <row r="28" spans="1:17" ht="26.25" customHeight="1" x14ac:dyDescent="0.15">
      <c r="A28" s="235"/>
      <c r="B28" s="102" t="s">
        <v>81</v>
      </c>
      <c r="C28" s="85" t="s">
        <v>82</v>
      </c>
      <c r="D28" s="240" t="s">
        <v>83</v>
      </c>
      <c r="E28" s="241"/>
      <c r="F28" s="86" t="s">
        <v>84</v>
      </c>
      <c r="G28" s="87" t="s">
        <v>85</v>
      </c>
      <c r="H28" s="82"/>
      <c r="I28" s="235"/>
      <c r="J28" s="102" t="s">
        <v>81</v>
      </c>
      <c r="K28" s="85" t="s">
        <v>82</v>
      </c>
      <c r="L28" s="240" t="s">
        <v>83</v>
      </c>
      <c r="M28" s="241"/>
      <c r="N28" s="86" t="s">
        <v>84</v>
      </c>
      <c r="O28" s="87" t="s">
        <v>85</v>
      </c>
      <c r="P28" s="92">
        <v>1255</v>
      </c>
      <c r="Q28" s="61">
        <v>177000</v>
      </c>
    </row>
    <row r="29" spans="1:17" ht="18.75" customHeight="1" x14ac:dyDescent="0.15">
      <c r="A29" s="88">
        <v>4</v>
      </c>
      <c r="B29" s="89"/>
      <c r="C29" s="90"/>
      <c r="D29" s="229"/>
      <c r="E29" s="230"/>
      <c r="F29" s="91" t="str">
        <f>IF(D29="","",VLOOKUP(SUM($G$24*100,$B$26*10,$E$24),$P:$Q,2,FALSE)*B29)</f>
        <v/>
      </c>
      <c r="G29" s="91" t="str">
        <f>IF(F29="","",MIN(D29,F29))</f>
        <v/>
      </c>
      <c r="H29" s="69"/>
      <c r="I29" s="88">
        <v>4</v>
      </c>
      <c r="J29" s="89"/>
      <c r="K29" s="90"/>
      <c r="L29" s="229"/>
      <c r="M29" s="230"/>
      <c r="N29" s="91" t="str">
        <f>IF(L29="","",VLOOKUP(SUM($O$24*100,$J$26*10,$M$24),$P:$Q,2,FALSE)*J29)</f>
        <v/>
      </c>
      <c r="O29" s="91" t="str">
        <f>IF(N29="","",MIN(L29,N29))</f>
        <v/>
      </c>
      <c r="P29" s="92">
        <v>1256</v>
      </c>
      <c r="Q29" s="61">
        <v>216000</v>
      </c>
    </row>
    <row r="30" spans="1:17" ht="18.75" customHeight="1" x14ac:dyDescent="0.15">
      <c r="A30" s="88">
        <v>5</v>
      </c>
      <c r="B30" s="89"/>
      <c r="C30" s="90"/>
      <c r="D30" s="229"/>
      <c r="E30" s="230"/>
      <c r="F30" s="91" t="str">
        <f t="shared" ref="F30:F40" si="4">IF(D30="","",VLOOKUP(SUM($G$24*100,$B$26*10,$E$24),$P:$Q,2,FALSE)*B30)</f>
        <v/>
      </c>
      <c r="G30" s="91" t="str">
        <f t="shared" ref="G30:G40" si="5">IF(F30="","",MIN(D30,F30))</f>
        <v/>
      </c>
      <c r="H30" s="69"/>
      <c r="I30" s="88">
        <v>5</v>
      </c>
      <c r="J30" s="89"/>
      <c r="K30" s="90"/>
      <c r="L30" s="229"/>
      <c r="M30" s="230"/>
      <c r="N30" s="91" t="str">
        <f t="shared" ref="N30:N40" si="6">IF(L30="","",VLOOKUP(SUM($O$24*100,$J$26*10,$M$24),$P:$Q,2,FALSE)*J30)</f>
        <v/>
      </c>
      <c r="O30" s="91" t="str">
        <f t="shared" ref="O30:O40" si="7">IF(N30="","",MIN(L30,N30))</f>
        <v/>
      </c>
      <c r="P30" s="92">
        <v>1260</v>
      </c>
      <c r="Q30" s="61">
        <v>83000</v>
      </c>
    </row>
    <row r="31" spans="1:17" ht="18.75" customHeight="1" x14ac:dyDescent="0.15">
      <c r="A31" s="88">
        <v>6</v>
      </c>
      <c r="B31" s="89"/>
      <c r="C31" s="90"/>
      <c r="D31" s="229"/>
      <c r="E31" s="230"/>
      <c r="F31" s="91" t="str">
        <f t="shared" si="4"/>
        <v/>
      </c>
      <c r="G31" s="91" t="str">
        <f t="shared" si="5"/>
        <v/>
      </c>
      <c r="H31" s="69"/>
      <c r="I31" s="88">
        <v>6</v>
      </c>
      <c r="J31" s="89"/>
      <c r="K31" s="90"/>
      <c r="L31" s="229"/>
      <c r="M31" s="230"/>
      <c r="N31" s="91" t="str">
        <f t="shared" si="6"/>
        <v/>
      </c>
      <c r="O31" s="91" t="str">
        <f t="shared" si="7"/>
        <v/>
      </c>
      <c r="P31" s="92">
        <v>1261</v>
      </c>
      <c r="Q31" s="61">
        <v>83000</v>
      </c>
    </row>
    <row r="32" spans="1:17" ht="18.75" customHeight="1" x14ac:dyDescent="0.15">
      <c r="A32" s="88">
        <v>7</v>
      </c>
      <c r="B32" s="89"/>
      <c r="C32" s="90"/>
      <c r="D32" s="229"/>
      <c r="E32" s="230"/>
      <c r="F32" s="91" t="str">
        <f t="shared" si="4"/>
        <v/>
      </c>
      <c r="G32" s="91" t="str">
        <f t="shared" si="5"/>
        <v/>
      </c>
      <c r="H32" s="69"/>
      <c r="I32" s="88">
        <v>7</v>
      </c>
      <c r="J32" s="89"/>
      <c r="K32" s="90"/>
      <c r="L32" s="229"/>
      <c r="M32" s="230"/>
      <c r="N32" s="91" t="str">
        <f t="shared" si="6"/>
        <v/>
      </c>
      <c r="O32" s="91" t="str">
        <f t="shared" si="7"/>
        <v/>
      </c>
      <c r="P32" s="92">
        <v>1262</v>
      </c>
      <c r="Q32" s="61">
        <v>97000</v>
      </c>
    </row>
    <row r="33" spans="1:17" ht="18.75" customHeight="1" x14ac:dyDescent="0.15">
      <c r="A33" s="88">
        <v>8</v>
      </c>
      <c r="B33" s="89"/>
      <c r="C33" s="90"/>
      <c r="D33" s="229"/>
      <c r="E33" s="230"/>
      <c r="F33" s="91" t="str">
        <f t="shared" si="4"/>
        <v/>
      </c>
      <c r="G33" s="91" t="str">
        <f t="shared" si="5"/>
        <v/>
      </c>
      <c r="H33" s="69"/>
      <c r="I33" s="88">
        <v>8</v>
      </c>
      <c r="J33" s="89"/>
      <c r="K33" s="90"/>
      <c r="L33" s="229"/>
      <c r="M33" s="230"/>
      <c r="N33" s="91" t="str">
        <f t="shared" si="6"/>
        <v/>
      </c>
      <c r="O33" s="91" t="str">
        <f t="shared" si="7"/>
        <v/>
      </c>
      <c r="P33" s="92">
        <v>1263</v>
      </c>
      <c r="Q33" s="61">
        <v>119000</v>
      </c>
    </row>
    <row r="34" spans="1:17" ht="18.75" customHeight="1" x14ac:dyDescent="0.15">
      <c r="A34" s="88">
        <v>9</v>
      </c>
      <c r="B34" s="89"/>
      <c r="C34" s="90"/>
      <c r="D34" s="229"/>
      <c r="E34" s="230"/>
      <c r="F34" s="91" t="str">
        <f t="shared" si="4"/>
        <v/>
      </c>
      <c r="G34" s="91" t="str">
        <f t="shared" si="5"/>
        <v/>
      </c>
      <c r="H34" s="69"/>
      <c r="I34" s="88">
        <v>9</v>
      </c>
      <c r="J34" s="89"/>
      <c r="K34" s="90"/>
      <c r="L34" s="229"/>
      <c r="M34" s="230"/>
      <c r="N34" s="91" t="str">
        <f t="shared" si="6"/>
        <v/>
      </c>
      <c r="O34" s="91" t="str">
        <f t="shared" si="7"/>
        <v/>
      </c>
      <c r="P34" s="92">
        <v>1264</v>
      </c>
      <c r="Q34" s="61">
        <v>139000</v>
      </c>
    </row>
    <row r="35" spans="1:17" ht="18.75" customHeight="1" x14ac:dyDescent="0.15">
      <c r="A35" s="88">
        <v>10</v>
      </c>
      <c r="B35" s="89"/>
      <c r="C35" s="90"/>
      <c r="D35" s="229"/>
      <c r="E35" s="230"/>
      <c r="F35" s="91" t="str">
        <f t="shared" si="4"/>
        <v/>
      </c>
      <c r="G35" s="91" t="str">
        <f t="shared" si="5"/>
        <v/>
      </c>
      <c r="H35" s="69"/>
      <c r="I35" s="88">
        <v>10</v>
      </c>
      <c r="J35" s="89"/>
      <c r="K35" s="90"/>
      <c r="L35" s="229"/>
      <c r="M35" s="230"/>
      <c r="N35" s="91" t="str">
        <f t="shared" si="6"/>
        <v/>
      </c>
      <c r="O35" s="91" t="str">
        <f t="shared" si="7"/>
        <v/>
      </c>
      <c r="P35" s="92">
        <v>1265</v>
      </c>
      <c r="Q35" s="61">
        <v>170000</v>
      </c>
    </row>
    <row r="36" spans="1:17" ht="18.75" customHeight="1" x14ac:dyDescent="0.15">
      <c r="A36" s="88">
        <v>11</v>
      </c>
      <c r="B36" s="89"/>
      <c r="C36" s="90"/>
      <c r="D36" s="229"/>
      <c r="E36" s="230"/>
      <c r="F36" s="91" t="str">
        <f t="shared" si="4"/>
        <v/>
      </c>
      <c r="G36" s="91" t="str">
        <f t="shared" si="5"/>
        <v/>
      </c>
      <c r="H36" s="69"/>
      <c r="I36" s="88">
        <v>11</v>
      </c>
      <c r="J36" s="89"/>
      <c r="K36" s="90"/>
      <c r="L36" s="229"/>
      <c r="M36" s="230"/>
      <c r="N36" s="91" t="str">
        <f t="shared" si="6"/>
        <v/>
      </c>
      <c r="O36" s="91" t="str">
        <f t="shared" si="7"/>
        <v/>
      </c>
      <c r="P36" s="92">
        <v>1266</v>
      </c>
      <c r="Q36" s="61">
        <v>210000</v>
      </c>
    </row>
    <row r="37" spans="1:17" ht="18.75" customHeight="1" x14ac:dyDescent="0.15">
      <c r="A37" s="93">
        <v>12</v>
      </c>
      <c r="B37" s="89"/>
      <c r="C37" s="90"/>
      <c r="D37" s="229"/>
      <c r="E37" s="230"/>
      <c r="F37" s="91" t="str">
        <f t="shared" si="4"/>
        <v/>
      </c>
      <c r="G37" s="91" t="str">
        <f t="shared" si="5"/>
        <v/>
      </c>
      <c r="H37" s="69"/>
      <c r="I37" s="93">
        <v>12</v>
      </c>
      <c r="J37" s="89"/>
      <c r="K37" s="90"/>
      <c r="L37" s="229"/>
      <c r="M37" s="230"/>
      <c r="N37" s="91" t="str">
        <f t="shared" si="6"/>
        <v/>
      </c>
      <c r="O37" s="91" t="str">
        <f t="shared" si="7"/>
        <v/>
      </c>
      <c r="P37" s="103">
        <v>3020</v>
      </c>
      <c r="Q37" s="104">
        <v>94000</v>
      </c>
    </row>
    <row r="38" spans="1:17" ht="18.75" customHeight="1" x14ac:dyDescent="0.15">
      <c r="A38" s="88">
        <v>1</v>
      </c>
      <c r="B38" s="89"/>
      <c r="C38" s="90"/>
      <c r="D38" s="229"/>
      <c r="E38" s="230"/>
      <c r="F38" s="91" t="str">
        <f t="shared" si="4"/>
        <v/>
      </c>
      <c r="G38" s="91" t="str">
        <f t="shared" si="5"/>
        <v/>
      </c>
      <c r="H38" s="69"/>
      <c r="I38" s="88">
        <v>1</v>
      </c>
      <c r="J38" s="89"/>
      <c r="K38" s="90"/>
      <c r="L38" s="229"/>
      <c r="M38" s="230"/>
      <c r="N38" s="91" t="str">
        <f t="shared" si="6"/>
        <v/>
      </c>
      <c r="O38" s="91" t="str">
        <f t="shared" si="7"/>
        <v/>
      </c>
      <c r="P38" s="103">
        <v>3021</v>
      </c>
      <c r="Q38" s="104">
        <v>94000</v>
      </c>
    </row>
    <row r="39" spans="1:17" ht="18.75" customHeight="1" x14ac:dyDescent="0.15">
      <c r="A39" s="88">
        <v>2</v>
      </c>
      <c r="B39" s="89"/>
      <c r="C39" s="90"/>
      <c r="D39" s="229"/>
      <c r="E39" s="230"/>
      <c r="F39" s="91" t="str">
        <f t="shared" si="4"/>
        <v/>
      </c>
      <c r="G39" s="91" t="str">
        <f t="shared" si="5"/>
        <v/>
      </c>
      <c r="H39" s="69"/>
      <c r="I39" s="88">
        <v>2</v>
      </c>
      <c r="J39" s="89"/>
      <c r="K39" s="90"/>
      <c r="L39" s="229"/>
      <c r="M39" s="230"/>
      <c r="N39" s="91" t="str">
        <f t="shared" si="6"/>
        <v/>
      </c>
      <c r="O39" s="91" t="str">
        <f t="shared" si="7"/>
        <v/>
      </c>
      <c r="P39" s="103">
        <v>3022</v>
      </c>
      <c r="Q39" s="104">
        <v>107000</v>
      </c>
    </row>
    <row r="40" spans="1:17" ht="18.75" customHeight="1" thickBot="1" x14ac:dyDescent="0.2">
      <c r="A40" s="88">
        <v>3</v>
      </c>
      <c r="B40" s="89"/>
      <c r="C40" s="90"/>
      <c r="D40" s="229"/>
      <c r="E40" s="230"/>
      <c r="F40" s="91" t="str">
        <f t="shared" si="4"/>
        <v/>
      </c>
      <c r="G40" s="94" t="str">
        <f t="shared" si="5"/>
        <v/>
      </c>
      <c r="H40" s="69"/>
      <c r="I40" s="88">
        <v>3</v>
      </c>
      <c r="J40" s="89"/>
      <c r="K40" s="90"/>
      <c r="L40" s="229"/>
      <c r="M40" s="230"/>
      <c r="N40" s="91" t="str">
        <f t="shared" si="6"/>
        <v/>
      </c>
      <c r="O40" s="94" t="str">
        <f t="shared" si="7"/>
        <v/>
      </c>
      <c r="P40" s="103">
        <v>3023</v>
      </c>
      <c r="Q40" s="104">
        <v>112000</v>
      </c>
    </row>
    <row r="41" spans="1:17" ht="18.75" customHeight="1" thickBot="1" x14ac:dyDescent="0.2">
      <c r="A41" s="95" t="s">
        <v>86</v>
      </c>
      <c r="B41" s="96">
        <f>SUM(B29:B40)</f>
        <v>0</v>
      </c>
      <c r="C41" s="97"/>
      <c r="D41" s="242">
        <f>SUM(D29:D40)</f>
        <v>0</v>
      </c>
      <c r="E41" s="243"/>
      <c r="F41" s="98">
        <f>SUM(F29:F40)</f>
        <v>0</v>
      </c>
      <c r="G41" s="99">
        <f>SUM(G29:G40)</f>
        <v>0</v>
      </c>
      <c r="H41" s="105"/>
      <c r="I41" s="95" t="s">
        <v>86</v>
      </c>
      <c r="J41" s="96">
        <f>SUM(J29:J40)</f>
        <v>0</v>
      </c>
      <c r="K41" s="97"/>
      <c r="L41" s="242">
        <f>SUM(L29:L40)</f>
        <v>0</v>
      </c>
      <c r="M41" s="243"/>
      <c r="N41" s="98">
        <f>SUM(N29:N40)</f>
        <v>0</v>
      </c>
      <c r="O41" s="99">
        <f>SUM(O29:O40)</f>
        <v>0</v>
      </c>
      <c r="P41" s="103">
        <v>3024</v>
      </c>
      <c r="Q41" s="104">
        <v>136000</v>
      </c>
    </row>
    <row r="42" spans="1:17" ht="18.75" customHeight="1" x14ac:dyDescent="0.15">
      <c r="A42" s="244" t="s">
        <v>87</v>
      </c>
      <c r="B42" s="244"/>
      <c r="C42" s="245">
        <f>F41-G41</f>
        <v>0</v>
      </c>
      <c r="D42" s="246"/>
      <c r="E42" s="247"/>
      <c r="F42" s="248" t="s">
        <v>88</v>
      </c>
      <c r="G42" s="249"/>
      <c r="I42" s="244" t="s">
        <v>87</v>
      </c>
      <c r="J42" s="244"/>
      <c r="K42" s="245">
        <f>N41-O41</f>
        <v>0</v>
      </c>
      <c r="L42" s="246"/>
      <c r="M42" s="247"/>
      <c r="N42" s="248" t="s">
        <v>88</v>
      </c>
      <c r="O42" s="249"/>
      <c r="P42" s="103">
        <v>3025</v>
      </c>
      <c r="Q42" s="104">
        <v>172000</v>
      </c>
    </row>
    <row r="43" spans="1:17" x14ac:dyDescent="0.15">
      <c r="P43" s="103">
        <v>3026</v>
      </c>
      <c r="Q43" s="104">
        <v>213000</v>
      </c>
    </row>
    <row r="44" spans="1:17" ht="33.75" customHeight="1" x14ac:dyDescent="0.15">
      <c r="A44" s="106" t="s">
        <v>67</v>
      </c>
      <c r="B44" s="250" t="str">
        <f>IF(B1="","",B1)</f>
        <v/>
      </c>
      <c r="C44" s="251"/>
      <c r="D44" s="251"/>
      <c r="E44" s="251"/>
      <c r="F44" s="251"/>
      <c r="G44" s="252"/>
      <c r="H44" s="57"/>
      <c r="I44" s="58"/>
      <c r="L44" s="54"/>
      <c r="O44" s="53"/>
      <c r="P44" s="103">
        <v>3030</v>
      </c>
      <c r="Q44" s="104">
        <v>94000</v>
      </c>
    </row>
    <row r="45" spans="1:17" ht="15" customHeight="1" x14ac:dyDescent="0.15">
      <c r="A45" s="62"/>
      <c r="B45" s="63"/>
      <c r="C45" s="63"/>
      <c r="D45" s="63"/>
      <c r="E45" s="63"/>
      <c r="F45" s="63"/>
      <c r="G45" s="64"/>
      <c r="H45" s="57"/>
      <c r="I45" s="58"/>
      <c r="L45" s="54"/>
      <c r="O45" s="53"/>
      <c r="P45" s="103">
        <v>3031</v>
      </c>
      <c r="Q45" s="104">
        <v>94000</v>
      </c>
    </row>
    <row r="46" spans="1:17" ht="15" customHeight="1" x14ac:dyDescent="0.15">
      <c r="A46" s="65">
        <f>I24+1</f>
        <v>5</v>
      </c>
      <c r="B46" s="66"/>
      <c r="C46" s="67"/>
      <c r="E46" s="68">
        <f>IF(E48="無し",0,E48)</f>
        <v>0</v>
      </c>
      <c r="F46" s="68"/>
      <c r="G46" s="68" t="str">
        <f>IF(G48="12:1",12,IF(G48="30:1",30,IF(G48="無し","0","")))</f>
        <v/>
      </c>
      <c r="H46" s="69"/>
      <c r="I46" s="100"/>
      <c r="L46" s="54"/>
      <c r="O46" s="53"/>
      <c r="P46" s="103">
        <v>3032</v>
      </c>
      <c r="Q46" s="104">
        <v>107000</v>
      </c>
    </row>
    <row r="47" spans="1:17" ht="26.25" customHeight="1" x14ac:dyDescent="0.15">
      <c r="A47" s="70" t="s">
        <v>72</v>
      </c>
      <c r="B47" s="231"/>
      <c r="C47" s="232"/>
      <c r="D47" s="232"/>
      <c r="E47" s="232"/>
      <c r="F47" s="232"/>
      <c r="G47" s="233"/>
      <c r="H47" s="71"/>
      <c r="P47" s="103">
        <v>3033</v>
      </c>
      <c r="Q47" s="104">
        <v>112000</v>
      </c>
    </row>
    <row r="48" spans="1:17" ht="26.25" customHeight="1" x14ac:dyDescent="0.15">
      <c r="A48" s="70" t="s">
        <v>73</v>
      </c>
      <c r="B48" s="72"/>
      <c r="C48" s="73" t="s">
        <v>74</v>
      </c>
      <c r="D48" s="74" t="s">
        <v>75</v>
      </c>
      <c r="E48" s="75"/>
      <c r="F48" s="76" t="s">
        <v>76</v>
      </c>
      <c r="G48" s="77"/>
      <c r="H48" s="71"/>
      <c r="P48" s="103">
        <v>3034</v>
      </c>
      <c r="Q48" s="104">
        <v>136000</v>
      </c>
    </row>
    <row r="49" spans="1:17" ht="15" customHeight="1" x14ac:dyDescent="0.15">
      <c r="A49" s="234" t="s">
        <v>77</v>
      </c>
      <c r="B49" s="78" t="s">
        <v>78</v>
      </c>
      <c r="C49" s="79" t="s">
        <v>79</v>
      </c>
      <c r="D49" s="236" t="s">
        <v>80</v>
      </c>
      <c r="E49" s="237"/>
      <c r="F49" s="80"/>
      <c r="G49" s="81"/>
      <c r="H49" s="82"/>
      <c r="P49" s="103">
        <v>3035</v>
      </c>
      <c r="Q49" s="104">
        <v>172000</v>
      </c>
    </row>
    <row r="50" spans="1:17" ht="26.25" customHeight="1" x14ac:dyDescent="0.15">
      <c r="A50" s="235"/>
      <c r="B50" s="84" t="s">
        <v>81</v>
      </c>
      <c r="C50" s="85" t="s">
        <v>82</v>
      </c>
      <c r="D50" s="240" t="s">
        <v>83</v>
      </c>
      <c r="E50" s="241"/>
      <c r="F50" s="86" t="s">
        <v>84</v>
      </c>
      <c r="G50" s="87" t="s">
        <v>85</v>
      </c>
      <c r="H50" s="82"/>
      <c r="P50" s="103">
        <v>3036</v>
      </c>
      <c r="Q50" s="104">
        <v>213000</v>
      </c>
    </row>
    <row r="51" spans="1:17" ht="18.75" customHeight="1" x14ac:dyDescent="0.15">
      <c r="A51" s="88">
        <v>4</v>
      </c>
      <c r="B51" s="89"/>
      <c r="C51" s="90"/>
      <c r="D51" s="229"/>
      <c r="E51" s="230"/>
      <c r="F51" s="91" t="str">
        <f>IF(D51="","",VLOOKUP(SUM($G$46*100,$B$48*10,$E$46),$P:$Q,2,FALSE)*B51)</f>
        <v/>
      </c>
      <c r="G51" s="91" t="str">
        <f>IF(F51="","",MIN(D51,F51))</f>
        <v/>
      </c>
      <c r="H51" s="69"/>
      <c r="P51" s="103">
        <v>3040</v>
      </c>
      <c r="Q51" s="104">
        <v>94000</v>
      </c>
    </row>
    <row r="52" spans="1:17" ht="18.75" customHeight="1" x14ac:dyDescent="0.15">
      <c r="A52" s="88">
        <v>5</v>
      </c>
      <c r="B52" s="89"/>
      <c r="C52" s="90"/>
      <c r="D52" s="229"/>
      <c r="E52" s="230"/>
      <c r="F52" s="91" t="str">
        <f t="shared" ref="F52:F62" si="8">IF(D52="","",VLOOKUP(SUM($G$46*100,$B$48*10,$E$46),$P:$Q,2,FALSE)*B52)</f>
        <v/>
      </c>
      <c r="G52" s="91" t="str">
        <f t="shared" ref="G52:G62" si="9">IF(F52="","",MIN(D52,F52))</f>
        <v/>
      </c>
      <c r="H52" s="69"/>
      <c r="P52" s="103">
        <v>3041</v>
      </c>
      <c r="Q52" s="104">
        <v>94000</v>
      </c>
    </row>
    <row r="53" spans="1:17" ht="18.75" customHeight="1" x14ac:dyDescent="0.15">
      <c r="A53" s="88">
        <v>6</v>
      </c>
      <c r="B53" s="89"/>
      <c r="C53" s="90"/>
      <c r="D53" s="229"/>
      <c r="E53" s="230"/>
      <c r="F53" s="91" t="str">
        <f t="shared" si="8"/>
        <v/>
      </c>
      <c r="G53" s="91" t="str">
        <f t="shared" si="9"/>
        <v/>
      </c>
      <c r="H53" s="69"/>
      <c r="P53" s="103">
        <v>3042</v>
      </c>
      <c r="Q53" s="104">
        <v>107000</v>
      </c>
    </row>
    <row r="54" spans="1:17" ht="18.75" customHeight="1" x14ac:dyDescent="0.15">
      <c r="A54" s="88">
        <v>7</v>
      </c>
      <c r="B54" s="89"/>
      <c r="C54" s="90"/>
      <c r="D54" s="229"/>
      <c r="E54" s="230"/>
      <c r="F54" s="91" t="str">
        <f t="shared" si="8"/>
        <v/>
      </c>
      <c r="G54" s="91" t="str">
        <f t="shared" si="9"/>
        <v/>
      </c>
      <c r="H54" s="69"/>
      <c r="P54" s="103">
        <v>3043</v>
      </c>
      <c r="Q54" s="104">
        <v>112000</v>
      </c>
    </row>
    <row r="55" spans="1:17" ht="18.75" customHeight="1" x14ac:dyDescent="0.15">
      <c r="A55" s="88">
        <v>8</v>
      </c>
      <c r="B55" s="89"/>
      <c r="C55" s="90"/>
      <c r="D55" s="229"/>
      <c r="E55" s="230"/>
      <c r="F55" s="91" t="str">
        <f t="shared" si="8"/>
        <v/>
      </c>
      <c r="G55" s="91" t="str">
        <f t="shared" si="9"/>
        <v/>
      </c>
      <c r="H55" s="69"/>
      <c r="P55" s="103">
        <v>3044</v>
      </c>
      <c r="Q55" s="104">
        <v>136000</v>
      </c>
    </row>
    <row r="56" spans="1:17" ht="18.75" customHeight="1" x14ac:dyDescent="0.15">
      <c r="A56" s="88">
        <v>9</v>
      </c>
      <c r="B56" s="89"/>
      <c r="C56" s="90"/>
      <c r="D56" s="229"/>
      <c r="E56" s="230"/>
      <c r="F56" s="91" t="str">
        <f t="shared" si="8"/>
        <v/>
      </c>
      <c r="G56" s="91" t="str">
        <f t="shared" si="9"/>
        <v/>
      </c>
      <c r="H56" s="69"/>
      <c r="P56" s="103">
        <v>3045</v>
      </c>
      <c r="Q56" s="104">
        <v>172000</v>
      </c>
    </row>
    <row r="57" spans="1:17" ht="18.75" customHeight="1" x14ac:dyDescent="0.15">
      <c r="A57" s="88">
        <v>10</v>
      </c>
      <c r="B57" s="89"/>
      <c r="C57" s="90"/>
      <c r="D57" s="229"/>
      <c r="E57" s="230"/>
      <c r="F57" s="91" t="str">
        <f t="shared" si="8"/>
        <v/>
      </c>
      <c r="G57" s="91" t="str">
        <f t="shared" si="9"/>
        <v/>
      </c>
      <c r="H57" s="69"/>
      <c r="P57" s="103">
        <v>3046</v>
      </c>
      <c r="Q57" s="104">
        <v>213000</v>
      </c>
    </row>
    <row r="58" spans="1:17" ht="18.75" customHeight="1" x14ac:dyDescent="0.15">
      <c r="A58" s="88">
        <v>11</v>
      </c>
      <c r="B58" s="89"/>
      <c r="C58" s="90"/>
      <c r="D58" s="229"/>
      <c r="E58" s="230"/>
      <c r="F58" s="91" t="str">
        <f t="shared" si="8"/>
        <v/>
      </c>
      <c r="G58" s="91" t="str">
        <f t="shared" si="9"/>
        <v/>
      </c>
      <c r="H58" s="69"/>
      <c r="P58" s="103">
        <v>3050</v>
      </c>
      <c r="Q58" s="104">
        <v>79000</v>
      </c>
    </row>
    <row r="59" spans="1:17" ht="18.75" customHeight="1" x14ac:dyDescent="0.15">
      <c r="A59" s="93">
        <v>12</v>
      </c>
      <c r="B59" s="89"/>
      <c r="C59" s="90"/>
      <c r="D59" s="229"/>
      <c r="E59" s="230"/>
      <c r="F59" s="91" t="str">
        <f t="shared" si="8"/>
        <v/>
      </c>
      <c r="G59" s="91" t="str">
        <f t="shared" si="9"/>
        <v/>
      </c>
      <c r="H59" s="69"/>
      <c r="P59" s="103">
        <v>3051</v>
      </c>
      <c r="Q59" s="104">
        <v>79000</v>
      </c>
    </row>
    <row r="60" spans="1:17" ht="18.75" customHeight="1" x14ac:dyDescent="0.15">
      <c r="A60" s="88">
        <v>1</v>
      </c>
      <c r="B60" s="89"/>
      <c r="C60" s="90"/>
      <c r="D60" s="229"/>
      <c r="E60" s="230"/>
      <c r="F60" s="91" t="str">
        <f t="shared" si="8"/>
        <v/>
      </c>
      <c r="G60" s="91" t="str">
        <f t="shared" si="9"/>
        <v/>
      </c>
      <c r="H60" s="69"/>
      <c r="P60" s="103">
        <v>3052</v>
      </c>
      <c r="Q60" s="104">
        <v>92000</v>
      </c>
    </row>
    <row r="61" spans="1:17" ht="18.75" customHeight="1" x14ac:dyDescent="0.15">
      <c r="A61" s="88">
        <v>2</v>
      </c>
      <c r="B61" s="89"/>
      <c r="C61" s="90"/>
      <c r="D61" s="229"/>
      <c r="E61" s="230"/>
      <c r="F61" s="91" t="str">
        <f t="shared" si="8"/>
        <v/>
      </c>
      <c r="G61" s="91" t="str">
        <f t="shared" si="9"/>
        <v/>
      </c>
      <c r="H61" s="69"/>
      <c r="P61" s="103">
        <v>3053</v>
      </c>
      <c r="Q61" s="104">
        <v>111000</v>
      </c>
    </row>
    <row r="62" spans="1:17" ht="18.75" customHeight="1" thickBot="1" x14ac:dyDescent="0.2">
      <c r="A62" s="88">
        <v>3</v>
      </c>
      <c r="B62" s="89"/>
      <c r="C62" s="90"/>
      <c r="D62" s="229"/>
      <c r="E62" s="230"/>
      <c r="F62" s="91" t="str">
        <f t="shared" si="8"/>
        <v/>
      </c>
      <c r="G62" s="94" t="str">
        <f t="shared" si="9"/>
        <v/>
      </c>
      <c r="H62" s="69"/>
      <c r="P62" s="103">
        <v>3054</v>
      </c>
      <c r="Q62" s="104">
        <v>131000</v>
      </c>
    </row>
    <row r="63" spans="1:17" ht="18.75" customHeight="1" thickBot="1" x14ac:dyDescent="0.2">
      <c r="A63" s="95" t="s">
        <v>86</v>
      </c>
      <c r="B63" s="96">
        <f>SUM(B51:B62)</f>
        <v>0</v>
      </c>
      <c r="C63" s="97"/>
      <c r="D63" s="242">
        <f>SUM(D51:D62)</f>
        <v>0</v>
      </c>
      <c r="E63" s="243"/>
      <c r="F63" s="98">
        <f>SUM(F51:F62)</f>
        <v>0</v>
      </c>
      <c r="G63" s="99">
        <f>SUM(G51:G62)</f>
        <v>0</v>
      </c>
      <c r="H63" s="100"/>
      <c r="P63" s="103">
        <v>3055</v>
      </c>
      <c r="Q63" s="104">
        <v>161000</v>
      </c>
    </row>
    <row r="64" spans="1:17" ht="18.75" customHeight="1" x14ac:dyDescent="0.15">
      <c r="A64" s="244" t="s">
        <v>87</v>
      </c>
      <c r="B64" s="244"/>
      <c r="C64" s="245">
        <f>F63-G63</f>
        <v>0</v>
      </c>
      <c r="D64" s="246"/>
      <c r="E64" s="247"/>
      <c r="F64" s="248" t="s">
        <v>88</v>
      </c>
      <c r="G64" s="249"/>
      <c r="P64" s="103">
        <v>3056</v>
      </c>
      <c r="Q64" s="104">
        <v>201000</v>
      </c>
    </row>
    <row r="65" spans="16:17" ht="21" customHeight="1" x14ac:dyDescent="0.15">
      <c r="P65" s="103">
        <v>3060</v>
      </c>
      <c r="Q65" s="104">
        <v>69000</v>
      </c>
    </row>
    <row r="66" spans="16:17" x14ac:dyDescent="0.15">
      <c r="P66" s="103">
        <v>3061</v>
      </c>
      <c r="Q66" s="104">
        <v>69000</v>
      </c>
    </row>
    <row r="67" spans="16:17" x14ac:dyDescent="0.15">
      <c r="P67" s="103">
        <v>3062</v>
      </c>
      <c r="Q67" s="104">
        <v>82000</v>
      </c>
    </row>
    <row r="68" spans="16:17" x14ac:dyDescent="0.15">
      <c r="P68" s="103">
        <v>3063</v>
      </c>
      <c r="Q68" s="104">
        <v>104000</v>
      </c>
    </row>
    <row r="69" spans="16:17" x14ac:dyDescent="0.15">
      <c r="P69" s="103">
        <v>3064</v>
      </c>
      <c r="Q69" s="104">
        <v>124000</v>
      </c>
    </row>
    <row r="70" spans="16:17" x14ac:dyDescent="0.15">
      <c r="P70" s="103">
        <v>3065</v>
      </c>
      <c r="Q70" s="104">
        <v>154000</v>
      </c>
    </row>
    <row r="71" spans="16:17" x14ac:dyDescent="0.15">
      <c r="P71" s="103">
        <v>3066</v>
      </c>
      <c r="Q71" s="104">
        <v>196000</v>
      </c>
    </row>
    <row r="72" spans="16:17" x14ac:dyDescent="0.15">
      <c r="P72" s="107">
        <v>20</v>
      </c>
      <c r="Q72" s="108">
        <v>85000</v>
      </c>
    </row>
    <row r="73" spans="16:17" x14ac:dyDescent="0.15">
      <c r="P73" s="107">
        <v>21</v>
      </c>
      <c r="Q73" s="108">
        <v>85000</v>
      </c>
    </row>
    <row r="74" spans="16:17" x14ac:dyDescent="0.15">
      <c r="P74" s="107">
        <v>22</v>
      </c>
      <c r="Q74" s="108">
        <v>97000</v>
      </c>
    </row>
    <row r="75" spans="16:17" x14ac:dyDescent="0.15">
      <c r="P75" s="107">
        <v>23</v>
      </c>
      <c r="Q75" s="108">
        <v>102000</v>
      </c>
    </row>
    <row r="76" spans="16:17" x14ac:dyDescent="0.15">
      <c r="P76" s="107">
        <v>24</v>
      </c>
      <c r="Q76" s="108">
        <v>126000</v>
      </c>
    </row>
    <row r="77" spans="16:17" x14ac:dyDescent="0.15">
      <c r="P77" s="107">
        <v>25</v>
      </c>
      <c r="Q77" s="108">
        <v>162000</v>
      </c>
    </row>
    <row r="78" spans="16:17" x14ac:dyDescent="0.15">
      <c r="P78" s="107">
        <v>26</v>
      </c>
      <c r="Q78" s="108">
        <v>203000</v>
      </c>
    </row>
    <row r="79" spans="16:17" x14ac:dyDescent="0.15">
      <c r="P79" s="107">
        <v>30</v>
      </c>
      <c r="Q79" s="108">
        <v>85000</v>
      </c>
    </row>
    <row r="80" spans="16:17" x14ac:dyDescent="0.15">
      <c r="P80" s="107">
        <v>31</v>
      </c>
      <c r="Q80" s="108">
        <v>85000</v>
      </c>
    </row>
    <row r="81" spans="16:17" x14ac:dyDescent="0.15">
      <c r="P81" s="107">
        <v>32</v>
      </c>
      <c r="Q81" s="108">
        <v>97000</v>
      </c>
    </row>
    <row r="82" spans="16:17" x14ac:dyDescent="0.15">
      <c r="P82" s="107">
        <v>33</v>
      </c>
      <c r="Q82" s="108">
        <v>102000</v>
      </c>
    </row>
    <row r="83" spans="16:17" x14ac:dyDescent="0.15">
      <c r="P83" s="107">
        <v>34</v>
      </c>
      <c r="Q83" s="108">
        <v>126000</v>
      </c>
    </row>
    <row r="84" spans="16:17" x14ac:dyDescent="0.15">
      <c r="P84" s="107">
        <v>35</v>
      </c>
      <c r="Q84" s="108">
        <v>162000</v>
      </c>
    </row>
    <row r="85" spans="16:17" x14ac:dyDescent="0.15">
      <c r="P85" s="107">
        <v>36</v>
      </c>
      <c r="Q85" s="108">
        <v>203000</v>
      </c>
    </row>
    <row r="86" spans="16:17" x14ac:dyDescent="0.15">
      <c r="P86" s="107">
        <v>40</v>
      </c>
      <c r="Q86" s="108">
        <v>85000</v>
      </c>
    </row>
    <row r="87" spans="16:17" x14ac:dyDescent="0.15">
      <c r="P87" s="107">
        <v>41</v>
      </c>
      <c r="Q87" s="108">
        <v>85000</v>
      </c>
    </row>
    <row r="88" spans="16:17" x14ac:dyDescent="0.15">
      <c r="P88" s="107">
        <v>42</v>
      </c>
      <c r="Q88" s="108">
        <v>97000</v>
      </c>
    </row>
    <row r="89" spans="16:17" x14ac:dyDescent="0.15">
      <c r="P89" s="107">
        <v>43</v>
      </c>
      <c r="Q89" s="108">
        <v>102000</v>
      </c>
    </row>
    <row r="90" spans="16:17" x14ac:dyDescent="0.15">
      <c r="P90" s="107">
        <v>44</v>
      </c>
      <c r="Q90" s="108">
        <v>126000</v>
      </c>
    </row>
    <row r="91" spans="16:17" x14ac:dyDescent="0.15">
      <c r="P91" s="107">
        <v>45</v>
      </c>
      <c r="Q91" s="108">
        <v>162000</v>
      </c>
    </row>
    <row r="92" spans="16:17" x14ac:dyDescent="0.15">
      <c r="P92" s="107">
        <v>46</v>
      </c>
      <c r="Q92" s="108">
        <v>203000</v>
      </c>
    </row>
    <row r="93" spans="16:17" x14ac:dyDescent="0.15">
      <c r="P93" s="107">
        <v>50</v>
      </c>
      <c r="Q93" s="108">
        <v>70000</v>
      </c>
    </row>
    <row r="94" spans="16:17" x14ac:dyDescent="0.15">
      <c r="P94" s="107">
        <v>51</v>
      </c>
      <c r="Q94" s="108">
        <v>70000</v>
      </c>
    </row>
    <row r="95" spans="16:17" x14ac:dyDescent="0.15">
      <c r="P95" s="107">
        <v>52</v>
      </c>
      <c r="Q95" s="108">
        <v>82000</v>
      </c>
    </row>
    <row r="96" spans="16:17" x14ac:dyDescent="0.15">
      <c r="P96" s="107">
        <v>53</v>
      </c>
      <c r="Q96" s="108">
        <v>101000</v>
      </c>
    </row>
    <row r="97" spans="16:17" x14ac:dyDescent="0.15">
      <c r="P97" s="107">
        <v>54</v>
      </c>
      <c r="Q97" s="108">
        <v>121000</v>
      </c>
    </row>
    <row r="98" spans="16:17" x14ac:dyDescent="0.15">
      <c r="P98" s="107">
        <v>55</v>
      </c>
      <c r="Q98" s="108">
        <v>151000</v>
      </c>
    </row>
    <row r="99" spans="16:17" x14ac:dyDescent="0.15">
      <c r="P99" s="107">
        <v>56</v>
      </c>
      <c r="Q99" s="108">
        <v>191000</v>
      </c>
    </row>
    <row r="100" spans="16:17" x14ac:dyDescent="0.15">
      <c r="P100" s="107">
        <v>60</v>
      </c>
      <c r="Q100" s="108">
        <v>60000</v>
      </c>
    </row>
    <row r="101" spans="16:17" x14ac:dyDescent="0.15">
      <c r="P101" s="107">
        <v>61</v>
      </c>
      <c r="Q101" s="108">
        <v>60000</v>
      </c>
    </row>
    <row r="102" spans="16:17" x14ac:dyDescent="0.15">
      <c r="P102" s="107">
        <v>62</v>
      </c>
      <c r="Q102" s="108">
        <v>72000</v>
      </c>
    </row>
    <row r="103" spans="16:17" x14ac:dyDescent="0.15">
      <c r="P103" s="107">
        <v>63</v>
      </c>
      <c r="Q103" s="108">
        <v>94000</v>
      </c>
    </row>
    <row r="104" spans="16:17" x14ac:dyDescent="0.15">
      <c r="P104" s="107">
        <v>64</v>
      </c>
      <c r="Q104" s="108">
        <v>114000</v>
      </c>
    </row>
    <row r="105" spans="16:17" x14ac:dyDescent="0.15">
      <c r="P105" s="107">
        <v>65</v>
      </c>
      <c r="Q105" s="108">
        <v>144000</v>
      </c>
    </row>
    <row r="106" spans="16:17" x14ac:dyDescent="0.15">
      <c r="P106" s="107">
        <v>66</v>
      </c>
      <c r="Q106" s="108">
        <v>186000</v>
      </c>
    </row>
  </sheetData>
  <sheetProtection sheet="1" formatCells="0" formatColumns="0" formatRows="0" insertColumns="0"/>
  <protectedRanges>
    <protectedRange sqref="B47:G47 B48 E48 G48 B51:E62" name="範囲2"/>
    <protectedRange sqref="B1:G2 B5:G5 M1:O2 B6 E6 G6 J5:O5 J6 M6 O6 B25:G25 J25:O25 J26 M26 O26 B9:E20 J9:M20" name="範囲1"/>
  </protectedRanges>
  <mergeCells count="107">
    <mergeCell ref="D63:E63"/>
    <mergeCell ref="A64:B64"/>
    <mergeCell ref="C64:E64"/>
    <mergeCell ref="F64:G64"/>
    <mergeCell ref="D57:E57"/>
    <mergeCell ref="D58:E58"/>
    <mergeCell ref="D59:E59"/>
    <mergeCell ref="D60:E60"/>
    <mergeCell ref="D61:E61"/>
    <mergeCell ref="D62:E62"/>
    <mergeCell ref="D51:E51"/>
    <mergeCell ref="D52:E52"/>
    <mergeCell ref="D53:E53"/>
    <mergeCell ref="D54:E54"/>
    <mergeCell ref="D55:E55"/>
    <mergeCell ref="D56:E56"/>
    <mergeCell ref="N42:O42"/>
    <mergeCell ref="B44:G44"/>
    <mergeCell ref="B47:G47"/>
    <mergeCell ref="A49:A50"/>
    <mergeCell ref="D49:E49"/>
    <mergeCell ref="D50:E50"/>
    <mergeCell ref="D41:E41"/>
    <mergeCell ref="L41:M41"/>
    <mergeCell ref="A42:B42"/>
    <mergeCell ref="C42:E42"/>
    <mergeCell ref="F42:G42"/>
    <mergeCell ref="I42:J42"/>
    <mergeCell ref="K42:M42"/>
    <mergeCell ref="D38:E38"/>
    <mergeCell ref="L38:M38"/>
    <mergeCell ref="D39:E39"/>
    <mergeCell ref="L39:M39"/>
    <mergeCell ref="D40:E40"/>
    <mergeCell ref="L40:M40"/>
    <mergeCell ref="D35:E35"/>
    <mergeCell ref="L35:M35"/>
    <mergeCell ref="D36:E36"/>
    <mergeCell ref="L36:M36"/>
    <mergeCell ref="D37:E37"/>
    <mergeCell ref="L37:M37"/>
    <mergeCell ref="D32:E32"/>
    <mergeCell ref="L32:M32"/>
    <mergeCell ref="D33:E33"/>
    <mergeCell ref="L33:M33"/>
    <mergeCell ref="D34:E34"/>
    <mergeCell ref="L34:M34"/>
    <mergeCell ref="D29:E29"/>
    <mergeCell ref="L29:M29"/>
    <mergeCell ref="D30:E30"/>
    <mergeCell ref="L30:M30"/>
    <mergeCell ref="D31:E31"/>
    <mergeCell ref="L31:M31"/>
    <mergeCell ref="N22:O22"/>
    <mergeCell ref="B25:G25"/>
    <mergeCell ref="J25:O25"/>
    <mergeCell ref="A27:A28"/>
    <mergeCell ref="D27:E27"/>
    <mergeCell ref="I27:I28"/>
    <mergeCell ref="L27:M27"/>
    <mergeCell ref="D28:E28"/>
    <mergeCell ref="L28:M28"/>
    <mergeCell ref="D21:E21"/>
    <mergeCell ref="L21:M21"/>
    <mergeCell ref="A22:B22"/>
    <mergeCell ref="C22:E22"/>
    <mergeCell ref="F22:G22"/>
    <mergeCell ref="I22:J22"/>
    <mergeCell ref="K22:M22"/>
    <mergeCell ref="D18:E18"/>
    <mergeCell ref="L18:M18"/>
    <mergeCell ref="D19:E19"/>
    <mergeCell ref="L19:M19"/>
    <mergeCell ref="D20:E20"/>
    <mergeCell ref="L20:M20"/>
    <mergeCell ref="D15:E15"/>
    <mergeCell ref="L15:M15"/>
    <mergeCell ref="D16:E16"/>
    <mergeCell ref="L16:M16"/>
    <mergeCell ref="D17:E17"/>
    <mergeCell ref="L17:M17"/>
    <mergeCell ref="D12:E12"/>
    <mergeCell ref="L12:M12"/>
    <mergeCell ref="D13:E13"/>
    <mergeCell ref="L13:M13"/>
    <mergeCell ref="D14:E14"/>
    <mergeCell ref="L14:M14"/>
    <mergeCell ref="D11:E11"/>
    <mergeCell ref="L11:M11"/>
    <mergeCell ref="B5:G5"/>
    <mergeCell ref="J5:O5"/>
    <mergeCell ref="A7:A8"/>
    <mergeCell ref="D7:E7"/>
    <mergeCell ref="I7:I8"/>
    <mergeCell ref="L7:M7"/>
    <mergeCell ref="D8:E8"/>
    <mergeCell ref="L8:M8"/>
    <mergeCell ref="A1:A2"/>
    <mergeCell ref="B1:G2"/>
    <mergeCell ref="K1:L1"/>
    <mergeCell ref="M1:O1"/>
    <mergeCell ref="K2:L2"/>
    <mergeCell ref="M2:O2"/>
    <mergeCell ref="D9:E9"/>
    <mergeCell ref="L9:M9"/>
    <mergeCell ref="D10:E10"/>
    <mergeCell ref="L10:M10"/>
  </mergeCells>
  <phoneticPr fontId="1"/>
  <dataValidations count="3">
    <dataValidation type="list" allowBlank="1" showInputMessage="1" showErrorMessage="1" sqref="B6 J6 B26 J26 B48">
      <formula1>"6,5,4,3,2"</formula1>
    </dataValidation>
    <dataValidation type="list" allowBlank="1" showInputMessage="1" showErrorMessage="1" sqref="E6 M6 E26 M26 E48">
      <formula1>"6,5,4,3,2,1,無し"</formula1>
    </dataValidation>
    <dataValidation type="list" allowBlank="1" showInputMessage="1" showErrorMessage="1" sqref="G6 O6 G26 O26 G48">
      <formula1>"12:1,30:1,無し"</formula1>
    </dataValidation>
  </dataValidations>
  <pageMargins left="0.28125" right="3.937007874015748E-2" top="0.47244094488188981" bottom="0.19685039370078741" header="0.31496062992125984" footer="0.31496062992125984"/>
  <pageSetup paperSize="9" fitToWidth="0" fitToHeight="0" orientation="portrait" horizontalDpi="0" verticalDpi="0" r:id="rId1"/>
  <rowBreaks count="1" manualBreakCount="1">
    <brk id="4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CD9FF"/>
  </sheetPr>
  <dimension ref="B1:BJ39"/>
  <sheetViews>
    <sheetView workbookViewId="0">
      <selection activeCell="Q21" sqref="Q21:W22"/>
    </sheetView>
  </sheetViews>
  <sheetFormatPr defaultColWidth="9" defaultRowHeight="13.5" x14ac:dyDescent="0.15"/>
  <cols>
    <col min="1" max="1" width="2.125" style="24" customWidth="1"/>
    <col min="2" max="70" width="2.25" style="24" customWidth="1"/>
    <col min="71" max="16384" width="9" style="24"/>
  </cols>
  <sheetData>
    <row r="1" spans="2:54" x14ac:dyDescent="0.15">
      <c r="B1" s="24" t="s">
        <v>106</v>
      </c>
    </row>
    <row r="2" spans="2:54" x14ac:dyDescent="0.15">
      <c r="B2" s="329" t="s">
        <v>105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29"/>
      <c r="AG2" s="329"/>
      <c r="AH2" s="329"/>
      <c r="AI2" s="329"/>
      <c r="AJ2" s="329"/>
      <c r="AK2" s="329"/>
      <c r="AL2" s="329"/>
      <c r="AM2" s="329"/>
      <c r="AN2" s="329"/>
      <c r="AO2" s="329"/>
      <c r="AP2" s="329"/>
      <c r="AQ2" s="329"/>
      <c r="AR2" s="329"/>
      <c r="AS2" s="329"/>
      <c r="AT2" s="329"/>
      <c r="AU2" s="329"/>
      <c r="AV2" s="329"/>
      <c r="AW2" s="329"/>
      <c r="AX2" s="329"/>
      <c r="AY2" s="329"/>
      <c r="AZ2" s="329"/>
      <c r="BA2" s="329"/>
      <c r="BB2" s="329"/>
    </row>
    <row r="3" spans="2:54" x14ac:dyDescent="0.15">
      <c r="AN3" s="330"/>
      <c r="AO3" s="331"/>
      <c r="AP3" s="331"/>
      <c r="AQ3" s="331"/>
      <c r="AR3" s="331"/>
      <c r="AS3" s="331"/>
      <c r="AT3" s="331"/>
      <c r="AU3" s="331"/>
      <c r="AV3" s="331"/>
      <c r="AW3" s="331"/>
      <c r="AX3" s="331"/>
      <c r="AY3" s="331"/>
      <c r="AZ3" s="331"/>
      <c r="BA3" s="331"/>
      <c r="BB3" s="331"/>
    </row>
    <row r="4" spans="2:54" x14ac:dyDescent="0.15">
      <c r="AK4" s="25" t="s">
        <v>111</v>
      </c>
      <c r="AL4" s="25"/>
      <c r="AM4" s="25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  <c r="AY4" s="332"/>
      <c r="AZ4" s="332"/>
      <c r="BA4" s="332"/>
      <c r="BB4" s="332"/>
    </row>
    <row r="5" spans="2:54" x14ac:dyDescent="0.15">
      <c r="B5" s="24" t="s">
        <v>25</v>
      </c>
      <c r="AY5" s="24" t="s">
        <v>26</v>
      </c>
    </row>
    <row r="6" spans="2:54" x14ac:dyDescent="0.15">
      <c r="B6" s="333" t="s">
        <v>27</v>
      </c>
      <c r="C6" s="334"/>
      <c r="D6" s="334"/>
      <c r="E6" s="334"/>
      <c r="F6" s="335"/>
      <c r="G6" s="253" t="s">
        <v>28</v>
      </c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5"/>
      <c r="Y6" s="312" t="s">
        <v>29</v>
      </c>
      <c r="Z6" s="254"/>
      <c r="AA6" s="254"/>
      <c r="AB6" s="254"/>
      <c r="AC6" s="254"/>
      <c r="AD6" s="255"/>
      <c r="AE6" s="312" t="s">
        <v>30</v>
      </c>
      <c r="AF6" s="254"/>
      <c r="AG6" s="254"/>
      <c r="AH6" s="254"/>
      <c r="AI6" s="254"/>
      <c r="AJ6" s="255"/>
      <c r="AK6" s="253" t="s">
        <v>65</v>
      </c>
      <c r="AL6" s="254"/>
      <c r="AM6" s="254"/>
      <c r="AN6" s="254"/>
      <c r="AO6" s="254"/>
      <c r="AP6" s="254"/>
      <c r="AQ6" s="254"/>
      <c r="AR6" s="254"/>
      <c r="AS6" s="254"/>
      <c r="AT6" s="254"/>
      <c r="AU6" s="254"/>
      <c r="AV6" s="254"/>
      <c r="AW6" s="254"/>
      <c r="AX6" s="254"/>
      <c r="AY6" s="254"/>
      <c r="AZ6" s="254"/>
      <c r="BA6" s="254"/>
      <c r="BB6" s="255"/>
    </row>
    <row r="7" spans="2:54" x14ac:dyDescent="0.15">
      <c r="B7" s="336"/>
      <c r="C7" s="337"/>
      <c r="D7" s="337"/>
      <c r="E7" s="337"/>
      <c r="F7" s="338"/>
      <c r="G7" s="259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256"/>
      <c r="Z7" s="257"/>
      <c r="AA7" s="257"/>
      <c r="AB7" s="257"/>
      <c r="AC7" s="257"/>
      <c r="AD7" s="258"/>
      <c r="AE7" s="256"/>
      <c r="AF7" s="257"/>
      <c r="AG7" s="257"/>
      <c r="AH7" s="257"/>
      <c r="AI7" s="257"/>
      <c r="AJ7" s="258"/>
      <c r="AK7" s="256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8"/>
    </row>
    <row r="8" spans="2:54" ht="13.5" customHeight="1" x14ac:dyDescent="0.15">
      <c r="B8" s="336"/>
      <c r="C8" s="337"/>
      <c r="D8" s="337"/>
      <c r="E8" s="337"/>
      <c r="F8" s="338"/>
      <c r="G8" s="312" t="s">
        <v>31</v>
      </c>
      <c r="H8" s="313"/>
      <c r="I8" s="313"/>
      <c r="J8" s="313"/>
      <c r="K8" s="313"/>
      <c r="L8" s="314"/>
      <c r="M8" s="312" t="s">
        <v>32</v>
      </c>
      <c r="N8" s="313"/>
      <c r="O8" s="313"/>
      <c r="P8" s="313"/>
      <c r="Q8" s="313"/>
      <c r="R8" s="314"/>
      <c r="S8" s="312" t="s">
        <v>33</v>
      </c>
      <c r="T8" s="313"/>
      <c r="U8" s="313"/>
      <c r="V8" s="313"/>
      <c r="W8" s="313"/>
      <c r="X8" s="314"/>
      <c r="Y8" s="256"/>
      <c r="Z8" s="257"/>
      <c r="AA8" s="257"/>
      <c r="AB8" s="257"/>
      <c r="AC8" s="257"/>
      <c r="AD8" s="258"/>
      <c r="AE8" s="256"/>
      <c r="AF8" s="257"/>
      <c r="AG8" s="257"/>
      <c r="AH8" s="257"/>
      <c r="AI8" s="257"/>
      <c r="AJ8" s="258"/>
      <c r="AK8" s="253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5"/>
    </row>
    <row r="9" spans="2:54" x14ac:dyDescent="0.15">
      <c r="B9" s="336"/>
      <c r="C9" s="337"/>
      <c r="D9" s="337"/>
      <c r="E9" s="337"/>
      <c r="F9" s="338"/>
      <c r="G9" s="342"/>
      <c r="H9" s="343"/>
      <c r="I9" s="343"/>
      <c r="J9" s="343"/>
      <c r="K9" s="343"/>
      <c r="L9" s="344"/>
      <c r="M9" s="342"/>
      <c r="N9" s="343"/>
      <c r="O9" s="343"/>
      <c r="P9" s="343"/>
      <c r="Q9" s="343"/>
      <c r="R9" s="344"/>
      <c r="S9" s="342"/>
      <c r="T9" s="343"/>
      <c r="U9" s="343"/>
      <c r="V9" s="343"/>
      <c r="W9" s="343"/>
      <c r="X9" s="344"/>
      <c r="Y9" s="256"/>
      <c r="Z9" s="257"/>
      <c r="AA9" s="257"/>
      <c r="AB9" s="257"/>
      <c r="AC9" s="257"/>
      <c r="AD9" s="258"/>
      <c r="AE9" s="256"/>
      <c r="AF9" s="257"/>
      <c r="AG9" s="257"/>
      <c r="AH9" s="257"/>
      <c r="AI9" s="257"/>
      <c r="AJ9" s="258"/>
      <c r="AK9" s="256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8"/>
    </row>
    <row r="10" spans="2:54" x14ac:dyDescent="0.15">
      <c r="B10" s="336"/>
      <c r="C10" s="337"/>
      <c r="D10" s="337"/>
      <c r="E10" s="337"/>
      <c r="F10" s="338"/>
      <c r="G10" s="342"/>
      <c r="H10" s="343"/>
      <c r="I10" s="343"/>
      <c r="J10" s="343"/>
      <c r="K10" s="343"/>
      <c r="L10" s="344"/>
      <c r="M10" s="342"/>
      <c r="N10" s="343"/>
      <c r="O10" s="343"/>
      <c r="P10" s="343"/>
      <c r="Q10" s="343"/>
      <c r="R10" s="344"/>
      <c r="S10" s="342"/>
      <c r="T10" s="343"/>
      <c r="U10" s="343"/>
      <c r="V10" s="343"/>
      <c r="W10" s="343"/>
      <c r="X10" s="344"/>
      <c r="Y10" s="256"/>
      <c r="Z10" s="257"/>
      <c r="AA10" s="257"/>
      <c r="AB10" s="257"/>
      <c r="AC10" s="257"/>
      <c r="AD10" s="258"/>
      <c r="AE10" s="256"/>
      <c r="AF10" s="257"/>
      <c r="AG10" s="257"/>
      <c r="AH10" s="257"/>
      <c r="AI10" s="257"/>
      <c r="AJ10" s="258"/>
      <c r="AK10" s="256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8"/>
    </row>
    <row r="11" spans="2:54" x14ac:dyDescent="0.15">
      <c r="B11" s="339"/>
      <c r="C11" s="340"/>
      <c r="D11" s="340"/>
      <c r="E11" s="340"/>
      <c r="F11" s="341"/>
      <c r="G11" s="315"/>
      <c r="H11" s="316"/>
      <c r="I11" s="316"/>
      <c r="J11" s="316"/>
      <c r="K11" s="316"/>
      <c r="L11" s="317"/>
      <c r="M11" s="315"/>
      <c r="N11" s="316"/>
      <c r="O11" s="316"/>
      <c r="P11" s="316"/>
      <c r="Q11" s="316"/>
      <c r="R11" s="317"/>
      <c r="S11" s="315"/>
      <c r="T11" s="316"/>
      <c r="U11" s="316"/>
      <c r="V11" s="316"/>
      <c r="W11" s="316"/>
      <c r="X11" s="317"/>
      <c r="Y11" s="259"/>
      <c r="Z11" s="260"/>
      <c r="AA11" s="260"/>
      <c r="AB11" s="260"/>
      <c r="AC11" s="260"/>
      <c r="AD11" s="261"/>
      <c r="AE11" s="259"/>
      <c r="AF11" s="260"/>
      <c r="AG11" s="260"/>
      <c r="AH11" s="260"/>
      <c r="AI11" s="260"/>
      <c r="AJ11" s="261"/>
      <c r="AK11" s="256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8"/>
    </row>
    <row r="12" spans="2:54" x14ac:dyDescent="0.15">
      <c r="B12" s="323"/>
      <c r="C12" s="324"/>
      <c r="D12" s="324"/>
      <c r="E12" s="324"/>
      <c r="F12" s="325"/>
      <c r="G12" s="345"/>
      <c r="H12" s="346"/>
      <c r="I12" s="346"/>
      <c r="J12" s="346"/>
      <c r="K12" s="346"/>
      <c r="L12" s="347"/>
      <c r="M12" s="345"/>
      <c r="N12" s="346"/>
      <c r="O12" s="346"/>
      <c r="P12" s="346"/>
      <c r="Q12" s="346"/>
      <c r="R12" s="347"/>
      <c r="S12" s="351">
        <f>G12-M12</f>
        <v>0</v>
      </c>
      <c r="T12" s="352"/>
      <c r="U12" s="352"/>
      <c r="V12" s="352"/>
      <c r="W12" s="352"/>
      <c r="X12" s="353"/>
      <c r="Y12" s="357">
        <f>AT29</f>
        <v>0</v>
      </c>
      <c r="Z12" s="358"/>
      <c r="AA12" s="358"/>
      <c r="AB12" s="358"/>
      <c r="AC12" s="358"/>
      <c r="AD12" s="359"/>
      <c r="AE12" s="363">
        <f>MIN(S12:AD13)</f>
        <v>0</v>
      </c>
      <c r="AF12" s="364"/>
      <c r="AG12" s="364"/>
      <c r="AH12" s="364"/>
      <c r="AI12" s="364"/>
      <c r="AJ12" s="365"/>
      <c r="AK12" s="256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8"/>
    </row>
    <row r="13" spans="2:54" x14ac:dyDescent="0.15">
      <c r="B13" s="326"/>
      <c r="C13" s="327"/>
      <c r="D13" s="327"/>
      <c r="E13" s="327"/>
      <c r="F13" s="328"/>
      <c r="G13" s="348"/>
      <c r="H13" s="349"/>
      <c r="I13" s="349"/>
      <c r="J13" s="349"/>
      <c r="K13" s="349"/>
      <c r="L13" s="350"/>
      <c r="M13" s="348"/>
      <c r="N13" s="349"/>
      <c r="O13" s="349"/>
      <c r="P13" s="349"/>
      <c r="Q13" s="349"/>
      <c r="R13" s="350"/>
      <c r="S13" s="354"/>
      <c r="T13" s="355"/>
      <c r="U13" s="355"/>
      <c r="V13" s="355"/>
      <c r="W13" s="355"/>
      <c r="X13" s="356"/>
      <c r="Y13" s="360"/>
      <c r="Z13" s="361"/>
      <c r="AA13" s="361"/>
      <c r="AB13" s="361"/>
      <c r="AC13" s="361"/>
      <c r="AD13" s="362"/>
      <c r="AE13" s="366"/>
      <c r="AF13" s="367"/>
      <c r="AG13" s="367"/>
      <c r="AH13" s="367"/>
      <c r="AI13" s="367"/>
      <c r="AJ13" s="368"/>
      <c r="AK13" s="259"/>
      <c r="AL13" s="260"/>
      <c r="AM13" s="260"/>
      <c r="AN13" s="260"/>
      <c r="AO13" s="260"/>
      <c r="AP13" s="260"/>
      <c r="AQ13" s="260"/>
      <c r="AR13" s="260"/>
      <c r="AS13" s="260"/>
      <c r="AT13" s="260"/>
      <c r="AU13" s="260"/>
      <c r="AV13" s="260"/>
      <c r="AW13" s="260"/>
      <c r="AX13" s="260"/>
      <c r="AY13" s="260"/>
      <c r="AZ13" s="260"/>
      <c r="BA13" s="260"/>
      <c r="BB13" s="261"/>
    </row>
    <row r="14" spans="2:54" x14ac:dyDescent="0.15">
      <c r="B14" s="24" t="s">
        <v>34</v>
      </c>
    </row>
    <row r="16" spans="2:54" x14ac:dyDescent="0.15">
      <c r="B16" s="24" t="s">
        <v>35</v>
      </c>
      <c r="AY16" s="24" t="s">
        <v>26</v>
      </c>
    </row>
    <row r="17" spans="2:62" x14ac:dyDescent="0.15">
      <c r="B17" s="312" t="s">
        <v>36</v>
      </c>
      <c r="C17" s="254"/>
      <c r="D17" s="254"/>
      <c r="E17" s="254"/>
      <c r="F17" s="254"/>
      <c r="G17" s="254"/>
      <c r="H17" s="254"/>
      <c r="I17" s="254"/>
      <c r="J17" s="255"/>
      <c r="K17" s="253" t="s">
        <v>37</v>
      </c>
      <c r="L17" s="255"/>
      <c r="M17" s="312" t="s">
        <v>62</v>
      </c>
      <c r="N17" s="254"/>
      <c r="O17" s="254"/>
      <c r="P17" s="255"/>
      <c r="Q17" s="312" t="s">
        <v>38</v>
      </c>
      <c r="R17" s="254"/>
      <c r="S17" s="254"/>
      <c r="T17" s="254"/>
      <c r="U17" s="254"/>
      <c r="V17" s="254"/>
      <c r="W17" s="255"/>
      <c r="X17" s="312" t="s">
        <v>39</v>
      </c>
      <c r="Y17" s="254"/>
      <c r="Z17" s="254"/>
      <c r="AA17" s="254"/>
      <c r="AB17" s="255"/>
      <c r="AC17" s="312" t="s">
        <v>40</v>
      </c>
      <c r="AD17" s="313"/>
      <c r="AE17" s="313"/>
      <c r="AF17" s="313"/>
      <c r="AG17" s="313"/>
      <c r="AH17" s="313"/>
      <c r="AI17" s="313"/>
      <c r="AJ17" s="314"/>
      <c r="AK17" s="312" t="s">
        <v>41</v>
      </c>
      <c r="AL17" s="313"/>
      <c r="AM17" s="313"/>
      <c r="AN17" s="313"/>
      <c r="AO17" s="313"/>
      <c r="AP17" s="313"/>
      <c r="AQ17" s="313"/>
      <c r="AR17" s="313"/>
      <c r="AS17" s="314"/>
      <c r="AT17" s="312" t="s">
        <v>42</v>
      </c>
      <c r="AU17" s="313"/>
      <c r="AV17" s="313"/>
      <c r="AW17" s="313"/>
      <c r="AX17" s="313"/>
      <c r="AY17" s="313"/>
      <c r="AZ17" s="313"/>
      <c r="BA17" s="313"/>
      <c r="BB17" s="314"/>
    </row>
    <row r="18" spans="2:62" x14ac:dyDescent="0.15">
      <c r="B18" s="259"/>
      <c r="C18" s="260"/>
      <c r="D18" s="260"/>
      <c r="E18" s="260"/>
      <c r="F18" s="260"/>
      <c r="G18" s="260"/>
      <c r="H18" s="260"/>
      <c r="I18" s="260"/>
      <c r="J18" s="261"/>
      <c r="K18" s="259"/>
      <c r="L18" s="261"/>
      <c r="M18" s="259"/>
      <c r="N18" s="260"/>
      <c r="O18" s="260"/>
      <c r="P18" s="261"/>
      <c r="Q18" s="259"/>
      <c r="R18" s="260"/>
      <c r="S18" s="260"/>
      <c r="T18" s="260"/>
      <c r="U18" s="260"/>
      <c r="V18" s="260"/>
      <c r="W18" s="261"/>
      <c r="X18" s="259"/>
      <c r="Y18" s="260"/>
      <c r="Z18" s="260"/>
      <c r="AA18" s="260"/>
      <c r="AB18" s="261"/>
      <c r="AC18" s="315"/>
      <c r="AD18" s="316"/>
      <c r="AE18" s="316"/>
      <c r="AF18" s="316"/>
      <c r="AG18" s="316"/>
      <c r="AH18" s="316"/>
      <c r="AI18" s="316"/>
      <c r="AJ18" s="317"/>
      <c r="AK18" s="315"/>
      <c r="AL18" s="316"/>
      <c r="AM18" s="316"/>
      <c r="AN18" s="316"/>
      <c r="AO18" s="316"/>
      <c r="AP18" s="316"/>
      <c r="AQ18" s="316"/>
      <c r="AR18" s="316"/>
      <c r="AS18" s="317"/>
      <c r="AT18" s="315"/>
      <c r="AU18" s="316"/>
      <c r="AV18" s="316"/>
      <c r="AW18" s="316"/>
      <c r="AX18" s="316"/>
      <c r="AY18" s="316"/>
      <c r="AZ18" s="316"/>
      <c r="BA18" s="316"/>
      <c r="BB18" s="317"/>
    </row>
    <row r="19" spans="2:62" x14ac:dyDescent="0.15">
      <c r="B19" s="288"/>
      <c r="C19" s="318"/>
      <c r="D19" s="318"/>
      <c r="E19" s="318"/>
      <c r="F19" s="318"/>
      <c r="G19" s="318"/>
      <c r="H19" s="318"/>
      <c r="I19" s="318"/>
      <c r="J19" s="319"/>
      <c r="K19" s="294" t="str">
        <f>IF(積算表!B6="","",積算表!B6)</f>
        <v/>
      </c>
      <c r="L19" s="295"/>
      <c r="M19" s="294" t="str">
        <f>IF(積算表!E6="","",積算表!E6)</f>
        <v/>
      </c>
      <c r="N19" s="298"/>
      <c r="O19" s="298"/>
      <c r="P19" s="295"/>
      <c r="Q19" s="300" t="str">
        <f>IF(積算表!B5="","",積算表!B5)</f>
        <v/>
      </c>
      <c r="R19" s="301"/>
      <c r="S19" s="301"/>
      <c r="T19" s="301"/>
      <c r="U19" s="301"/>
      <c r="V19" s="301"/>
      <c r="W19" s="302"/>
      <c r="X19" s="306" t="str">
        <f>IF(積算表!B21=0,"",積算表!B21)</f>
        <v/>
      </c>
      <c r="Y19" s="307"/>
      <c r="Z19" s="307"/>
      <c r="AA19" s="307"/>
      <c r="AB19" s="308"/>
      <c r="AC19" s="263" t="str">
        <f>IF(積算表!F21=0,"",MAX(積算表!F9:F20))</f>
        <v/>
      </c>
      <c r="AD19" s="264"/>
      <c r="AE19" s="264"/>
      <c r="AF19" s="264"/>
      <c r="AG19" s="264"/>
      <c r="AH19" s="264"/>
      <c r="AI19" s="264"/>
      <c r="AJ19" s="265"/>
      <c r="AK19" s="263" t="str">
        <f>IF(積算表!G21=0,"",積算表!G21)</f>
        <v/>
      </c>
      <c r="AL19" s="264"/>
      <c r="AM19" s="264"/>
      <c r="AN19" s="264"/>
      <c r="AO19" s="264"/>
      <c r="AP19" s="264"/>
      <c r="AQ19" s="264"/>
      <c r="AR19" s="264"/>
      <c r="AS19" s="265"/>
      <c r="AT19" s="282" t="str">
        <f>IF(AK19="","",IF(X19*AC19-AK19&lt;=0,"補助対象外",X19*AC19-AK19))</f>
        <v/>
      </c>
      <c r="AU19" s="283"/>
      <c r="AV19" s="283"/>
      <c r="AW19" s="283"/>
      <c r="AX19" s="283"/>
      <c r="AY19" s="283"/>
      <c r="AZ19" s="283"/>
      <c r="BA19" s="283"/>
      <c r="BB19" s="284"/>
    </row>
    <row r="20" spans="2:62" x14ac:dyDescent="0.15">
      <c r="B20" s="320"/>
      <c r="C20" s="321"/>
      <c r="D20" s="321"/>
      <c r="E20" s="321"/>
      <c r="F20" s="321"/>
      <c r="G20" s="321"/>
      <c r="H20" s="321"/>
      <c r="I20" s="321"/>
      <c r="J20" s="322"/>
      <c r="K20" s="296"/>
      <c r="L20" s="297"/>
      <c r="M20" s="296"/>
      <c r="N20" s="299"/>
      <c r="O20" s="299"/>
      <c r="P20" s="297"/>
      <c r="Q20" s="303"/>
      <c r="R20" s="304"/>
      <c r="S20" s="304"/>
      <c r="T20" s="304"/>
      <c r="U20" s="304"/>
      <c r="V20" s="304"/>
      <c r="W20" s="305"/>
      <c r="X20" s="309"/>
      <c r="Y20" s="310"/>
      <c r="Z20" s="310"/>
      <c r="AA20" s="310"/>
      <c r="AB20" s="311"/>
      <c r="AC20" s="266"/>
      <c r="AD20" s="267"/>
      <c r="AE20" s="267"/>
      <c r="AF20" s="267"/>
      <c r="AG20" s="267"/>
      <c r="AH20" s="267"/>
      <c r="AI20" s="267"/>
      <c r="AJ20" s="268"/>
      <c r="AK20" s="266"/>
      <c r="AL20" s="267"/>
      <c r="AM20" s="267"/>
      <c r="AN20" s="267"/>
      <c r="AO20" s="267"/>
      <c r="AP20" s="267"/>
      <c r="AQ20" s="267"/>
      <c r="AR20" s="267"/>
      <c r="AS20" s="268"/>
      <c r="AT20" s="285"/>
      <c r="AU20" s="286"/>
      <c r="AV20" s="286"/>
      <c r="AW20" s="286"/>
      <c r="AX20" s="286"/>
      <c r="AY20" s="286"/>
      <c r="AZ20" s="286"/>
      <c r="BA20" s="286"/>
      <c r="BB20" s="287"/>
    </row>
    <row r="21" spans="2:62" x14ac:dyDescent="0.15">
      <c r="B21" s="288"/>
      <c r="C21" s="289"/>
      <c r="D21" s="289"/>
      <c r="E21" s="289"/>
      <c r="F21" s="289"/>
      <c r="G21" s="289"/>
      <c r="H21" s="289"/>
      <c r="I21" s="289"/>
      <c r="J21" s="290"/>
      <c r="K21" s="294" t="str">
        <f>IF(積算表!J6="","",積算表!J6)</f>
        <v/>
      </c>
      <c r="L21" s="295"/>
      <c r="M21" s="294" t="str">
        <f>IF(積算表!M6="","",積算表!M6)</f>
        <v/>
      </c>
      <c r="N21" s="298"/>
      <c r="O21" s="298"/>
      <c r="P21" s="295"/>
      <c r="Q21" s="300" t="str">
        <f>IF(積算表!J5="","",積算表!J5)</f>
        <v/>
      </c>
      <c r="R21" s="301"/>
      <c r="S21" s="301"/>
      <c r="T21" s="301"/>
      <c r="U21" s="301"/>
      <c r="V21" s="301"/>
      <c r="W21" s="302"/>
      <c r="X21" s="306" t="str">
        <f>IF(積算表!J21=0,"",積算表!J21)</f>
        <v/>
      </c>
      <c r="Y21" s="307"/>
      <c r="Z21" s="307"/>
      <c r="AA21" s="307"/>
      <c r="AB21" s="308"/>
      <c r="AC21" s="263" t="str">
        <f>IF(積算表!N21=0,"",MAX(積算表!N9:N20))</f>
        <v/>
      </c>
      <c r="AD21" s="264"/>
      <c r="AE21" s="264"/>
      <c r="AF21" s="264"/>
      <c r="AG21" s="264"/>
      <c r="AH21" s="264"/>
      <c r="AI21" s="264"/>
      <c r="AJ21" s="265"/>
      <c r="AK21" s="263" t="str">
        <f>IF(積算表!O21=0,"",積算表!O21)</f>
        <v/>
      </c>
      <c r="AL21" s="264"/>
      <c r="AM21" s="264"/>
      <c r="AN21" s="264"/>
      <c r="AO21" s="264"/>
      <c r="AP21" s="264"/>
      <c r="AQ21" s="264"/>
      <c r="AR21" s="264"/>
      <c r="AS21" s="265"/>
      <c r="AT21" s="282" t="str">
        <f t="shared" ref="AT21" si="0">IF(AK21="","",IF(X21*AC21-AK21&lt;=0,"補助対象外",X21*AC21-AK21))</f>
        <v/>
      </c>
      <c r="AU21" s="283"/>
      <c r="AV21" s="283"/>
      <c r="AW21" s="283"/>
      <c r="AX21" s="283"/>
      <c r="AY21" s="283"/>
      <c r="AZ21" s="283"/>
      <c r="BA21" s="283"/>
      <c r="BB21" s="284"/>
    </row>
    <row r="22" spans="2:62" x14ac:dyDescent="0.15">
      <c r="B22" s="291"/>
      <c r="C22" s="292"/>
      <c r="D22" s="292"/>
      <c r="E22" s="292"/>
      <c r="F22" s="292"/>
      <c r="G22" s="292"/>
      <c r="H22" s="292"/>
      <c r="I22" s="292"/>
      <c r="J22" s="293"/>
      <c r="K22" s="296"/>
      <c r="L22" s="297"/>
      <c r="M22" s="296"/>
      <c r="N22" s="299"/>
      <c r="O22" s="299"/>
      <c r="P22" s="297"/>
      <c r="Q22" s="303"/>
      <c r="R22" s="304"/>
      <c r="S22" s="304"/>
      <c r="T22" s="304"/>
      <c r="U22" s="304"/>
      <c r="V22" s="304"/>
      <c r="W22" s="305"/>
      <c r="X22" s="309"/>
      <c r="Y22" s="310"/>
      <c r="Z22" s="310"/>
      <c r="AA22" s="310"/>
      <c r="AB22" s="311"/>
      <c r="AC22" s="266"/>
      <c r="AD22" s="267"/>
      <c r="AE22" s="267"/>
      <c r="AF22" s="267"/>
      <c r="AG22" s="267"/>
      <c r="AH22" s="267"/>
      <c r="AI22" s="267"/>
      <c r="AJ22" s="268"/>
      <c r="AK22" s="266"/>
      <c r="AL22" s="267"/>
      <c r="AM22" s="267"/>
      <c r="AN22" s="267"/>
      <c r="AO22" s="267"/>
      <c r="AP22" s="267"/>
      <c r="AQ22" s="267"/>
      <c r="AR22" s="267"/>
      <c r="AS22" s="268"/>
      <c r="AT22" s="285"/>
      <c r="AU22" s="286"/>
      <c r="AV22" s="286"/>
      <c r="AW22" s="286"/>
      <c r="AX22" s="286"/>
      <c r="AY22" s="286"/>
      <c r="AZ22" s="286"/>
      <c r="BA22" s="286"/>
      <c r="BB22" s="287"/>
    </row>
    <row r="23" spans="2:62" x14ac:dyDescent="0.15">
      <c r="B23" s="288"/>
      <c r="C23" s="289"/>
      <c r="D23" s="289"/>
      <c r="E23" s="289"/>
      <c r="F23" s="289"/>
      <c r="G23" s="289"/>
      <c r="H23" s="289"/>
      <c r="I23" s="289"/>
      <c r="J23" s="290"/>
      <c r="K23" s="294" t="str">
        <f>IF(積算表!B26="","",積算表!B26)</f>
        <v/>
      </c>
      <c r="L23" s="295"/>
      <c r="M23" s="294" t="str">
        <f>IF(積算表!E26="","",積算表!E26)</f>
        <v/>
      </c>
      <c r="N23" s="298"/>
      <c r="O23" s="298"/>
      <c r="P23" s="295"/>
      <c r="Q23" s="300" t="str">
        <f>IF(積算表!B25="","",積算表!B25)</f>
        <v/>
      </c>
      <c r="R23" s="301"/>
      <c r="S23" s="301"/>
      <c r="T23" s="301"/>
      <c r="U23" s="301"/>
      <c r="V23" s="301"/>
      <c r="W23" s="302"/>
      <c r="X23" s="306" t="str">
        <f>IF(積算表!B41=0,"",積算表!B41)</f>
        <v/>
      </c>
      <c r="Y23" s="307"/>
      <c r="Z23" s="307"/>
      <c r="AA23" s="307"/>
      <c r="AB23" s="308"/>
      <c r="AC23" s="263" t="str">
        <f>IF(積算表!F41=0,"",MAX(積算表!F29:F40))</f>
        <v/>
      </c>
      <c r="AD23" s="264"/>
      <c r="AE23" s="264"/>
      <c r="AF23" s="264"/>
      <c r="AG23" s="264"/>
      <c r="AH23" s="264"/>
      <c r="AI23" s="264"/>
      <c r="AJ23" s="265"/>
      <c r="AK23" s="263" t="str">
        <f>IF(積算表!G41=0,"",積算表!G41)</f>
        <v/>
      </c>
      <c r="AL23" s="264"/>
      <c r="AM23" s="264"/>
      <c r="AN23" s="264"/>
      <c r="AO23" s="264"/>
      <c r="AP23" s="264"/>
      <c r="AQ23" s="264"/>
      <c r="AR23" s="264"/>
      <c r="AS23" s="265"/>
      <c r="AT23" s="282" t="str">
        <f t="shared" ref="AT23" si="1">IF(AK23="","",IF(X23*AC23-AK23&lt;=0,"補助対象外",X23*AC23-AK23))</f>
        <v/>
      </c>
      <c r="AU23" s="283"/>
      <c r="AV23" s="283"/>
      <c r="AW23" s="283"/>
      <c r="AX23" s="283"/>
      <c r="AY23" s="283"/>
      <c r="AZ23" s="283"/>
      <c r="BA23" s="283"/>
      <c r="BB23" s="284"/>
    </row>
    <row r="24" spans="2:62" x14ac:dyDescent="0.15">
      <c r="B24" s="291"/>
      <c r="C24" s="292"/>
      <c r="D24" s="292"/>
      <c r="E24" s="292"/>
      <c r="F24" s="292"/>
      <c r="G24" s="292"/>
      <c r="H24" s="292"/>
      <c r="I24" s="292"/>
      <c r="J24" s="293"/>
      <c r="K24" s="296"/>
      <c r="L24" s="297"/>
      <c r="M24" s="296"/>
      <c r="N24" s="299"/>
      <c r="O24" s="299"/>
      <c r="P24" s="297"/>
      <c r="Q24" s="303"/>
      <c r="R24" s="304"/>
      <c r="S24" s="304"/>
      <c r="T24" s="304"/>
      <c r="U24" s="304"/>
      <c r="V24" s="304"/>
      <c r="W24" s="305"/>
      <c r="X24" s="309"/>
      <c r="Y24" s="310"/>
      <c r="Z24" s="310"/>
      <c r="AA24" s="310"/>
      <c r="AB24" s="311"/>
      <c r="AC24" s="266"/>
      <c r="AD24" s="267"/>
      <c r="AE24" s="267"/>
      <c r="AF24" s="267"/>
      <c r="AG24" s="267"/>
      <c r="AH24" s="267"/>
      <c r="AI24" s="267"/>
      <c r="AJ24" s="268"/>
      <c r="AK24" s="266"/>
      <c r="AL24" s="267"/>
      <c r="AM24" s="267"/>
      <c r="AN24" s="267"/>
      <c r="AO24" s="267"/>
      <c r="AP24" s="267"/>
      <c r="AQ24" s="267"/>
      <c r="AR24" s="267"/>
      <c r="AS24" s="268"/>
      <c r="AT24" s="285"/>
      <c r="AU24" s="286"/>
      <c r="AV24" s="286"/>
      <c r="AW24" s="286"/>
      <c r="AX24" s="286"/>
      <c r="AY24" s="286"/>
      <c r="AZ24" s="286"/>
      <c r="BA24" s="286"/>
      <c r="BB24" s="287"/>
    </row>
    <row r="25" spans="2:62" x14ac:dyDescent="0.15">
      <c r="B25" s="288"/>
      <c r="C25" s="289"/>
      <c r="D25" s="289"/>
      <c r="E25" s="289"/>
      <c r="F25" s="289"/>
      <c r="G25" s="289"/>
      <c r="H25" s="289"/>
      <c r="I25" s="289"/>
      <c r="J25" s="290"/>
      <c r="K25" s="294" t="str">
        <f>IF(積算表!J26="","",積算表!J26)</f>
        <v/>
      </c>
      <c r="L25" s="295"/>
      <c r="M25" s="294" t="str">
        <f>IF(積算表!M26="","",積算表!M26)</f>
        <v/>
      </c>
      <c r="N25" s="298"/>
      <c r="O25" s="298"/>
      <c r="P25" s="295"/>
      <c r="Q25" s="300" t="str">
        <f>IF(積算表!J25="","",積算表!J25)</f>
        <v/>
      </c>
      <c r="R25" s="301"/>
      <c r="S25" s="301"/>
      <c r="T25" s="301"/>
      <c r="U25" s="301"/>
      <c r="V25" s="301"/>
      <c r="W25" s="302"/>
      <c r="X25" s="306" t="str">
        <f>IF(積算表!J41=0,"",積算表!J41)</f>
        <v/>
      </c>
      <c r="Y25" s="307"/>
      <c r="Z25" s="307"/>
      <c r="AA25" s="307"/>
      <c r="AB25" s="308"/>
      <c r="AC25" s="263" t="str">
        <f>IF(積算表!N41=0,"",MAX(積算表!N29:N40))</f>
        <v/>
      </c>
      <c r="AD25" s="264"/>
      <c r="AE25" s="264"/>
      <c r="AF25" s="264"/>
      <c r="AG25" s="264"/>
      <c r="AH25" s="264"/>
      <c r="AI25" s="264"/>
      <c r="AJ25" s="265"/>
      <c r="AK25" s="263" t="str">
        <f>IF(積算表!O41=0,"",積算表!O41)</f>
        <v/>
      </c>
      <c r="AL25" s="264"/>
      <c r="AM25" s="264"/>
      <c r="AN25" s="264"/>
      <c r="AO25" s="264"/>
      <c r="AP25" s="264"/>
      <c r="AQ25" s="264"/>
      <c r="AR25" s="264"/>
      <c r="AS25" s="265"/>
      <c r="AT25" s="282" t="str">
        <f t="shared" ref="AT25" si="2">IF(AK25="","",IF(X25*AC25-AK25&lt;=0,"補助対象外",X25*AC25-AK25))</f>
        <v/>
      </c>
      <c r="AU25" s="283"/>
      <c r="AV25" s="283"/>
      <c r="AW25" s="283"/>
      <c r="AX25" s="283"/>
      <c r="AY25" s="283"/>
      <c r="AZ25" s="283"/>
      <c r="BA25" s="283"/>
      <c r="BB25" s="284"/>
    </row>
    <row r="26" spans="2:62" x14ac:dyDescent="0.15">
      <c r="B26" s="291"/>
      <c r="C26" s="292"/>
      <c r="D26" s="292"/>
      <c r="E26" s="292"/>
      <c r="F26" s="292"/>
      <c r="G26" s="292"/>
      <c r="H26" s="292"/>
      <c r="I26" s="292"/>
      <c r="J26" s="293"/>
      <c r="K26" s="296"/>
      <c r="L26" s="297"/>
      <c r="M26" s="296"/>
      <c r="N26" s="299"/>
      <c r="O26" s="299"/>
      <c r="P26" s="297"/>
      <c r="Q26" s="303"/>
      <c r="R26" s="304"/>
      <c r="S26" s="304"/>
      <c r="T26" s="304"/>
      <c r="U26" s="304"/>
      <c r="V26" s="304"/>
      <c r="W26" s="305"/>
      <c r="X26" s="309"/>
      <c r="Y26" s="310"/>
      <c r="Z26" s="310"/>
      <c r="AA26" s="310"/>
      <c r="AB26" s="311"/>
      <c r="AC26" s="266"/>
      <c r="AD26" s="267"/>
      <c r="AE26" s="267"/>
      <c r="AF26" s="267"/>
      <c r="AG26" s="267"/>
      <c r="AH26" s="267"/>
      <c r="AI26" s="267"/>
      <c r="AJ26" s="268"/>
      <c r="AK26" s="266"/>
      <c r="AL26" s="267"/>
      <c r="AM26" s="267"/>
      <c r="AN26" s="267"/>
      <c r="AO26" s="267"/>
      <c r="AP26" s="267"/>
      <c r="AQ26" s="267"/>
      <c r="AR26" s="267"/>
      <c r="AS26" s="268"/>
      <c r="AT26" s="285"/>
      <c r="AU26" s="286"/>
      <c r="AV26" s="286"/>
      <c r="AW26" s="286"/>
      <c r="AX26" s="286"/>
      <c r="AY26" s="286"/>
      <c r="AZ26" s="286"/>
      <c r="BA26" s="286"/>
      <c r="BB26" s="287"/>
    </row>
    <row r="27" spans="2:62" x14ac:dyDescent="0.15">
      <c r="B27" s="288"/>
      <c r="C27" s="289"/>
      <c r="D27" s="289"/>
      <c r="E27" s="289"/>
      <c r="F27" s="289"/>
      <c r="G27" s="289"/>
      <c r="H27" s="289"/>
      <c r="I27" s="289"/>
      <c r="J27" s="290"/>
      <c r="K27" s="294" t="str">
        <f>IF(積算表!B48="","",積算表!B48)</f>
        <v/>
      </c>
      <c r="L27" s="295"/>
      <c r="M27" s="294" t="str">
        <f>IF(積算表!E48="","",積算表!E48)</f>
        <v/>
      </c>
      <c r="N27" s="298"/>
      <c r="O27" s="298"/>
      <c r="P27" s="295"/>
      <c r="Q27" s="300" t="str">
        <f>IF(積算表!B47="","",積算表!B47)</f>
        <v/>
      </c>
      <c r="R27" s="301"/>
      <c r="S27" s="301"/>
      <c r="T27" s="301"/>
      <c r="U27" s="301"/>
      <c r="V27" s="301"/>
      <c r="W27" s="302"/>
      <c r="X27" s="306" t="str">
        <f>IF(積算表!B63=0,"",積算表!B63)</f>
        <v/>
      </c>
      <c r="Y27" s="307"/>
      <c r="Z27" s="307"/>
      <c r="AA27" s="307"/>
      <c r="AB27" s="308"/>
      <c r="AC27" s="263" t="str">
        <f>IF(積算表!F63=0,"",MAX(積算表!F51:F62))</f>
        <v/>
      </c>
      <c r="AD27" s="264"/>
      <c r="AE27" s="264"/>
      <c r="AF27" s="264"/>
      <c r="AG27" s="264"/>
      <c r="AH27" s="264"/>
      <c r="AI27" s="264"/>
      <c r="AJ27" s="265"/>
      <c r="AK27" s="263" t="str">
        <f>IF(積算表!G63=0,"",積算表!G63)</f>
        <v/>
      </c>
      <c r="AL27" s="264"/>
      <c r="AM27" s="264"/>
      <c r="AN27" s="264"/>
      <c r="AO27" s="264"/>
      <c r="AP27" s="264"/>
      <c r="AQ27" s="264"/>
      <c r="AR27" s="264"/>
      <c r="AS27" s="265"/>
      <c r="AT27" s="282" t="str">
        <f t="shared" ref="AT27" si="3">IF(AK27="","",IF(X27*AC27-AK27&lt;=0,"補助対象外",X27*AC27-AK27))</f>
        <v/>
      </c>
      <c r="AU27" s="283"/>
      <c r="AV27" s="283"/>
      <c r="AW27" s="283"/>
      <c r="AX27" s="283"/>
      <c r="AY27" s="283"/>
      <c r="AZ27" s="283"/>
      <c r="BA27" s="283"/>
      <c r="BB27" s="284"/>
    </row>
    <row r="28" spans="2:62" x14ac:dyDescent="0.15">
      <c r="B28" s="291"/>
      <c r="C28" s="292"/>
      <c r="D28" s="292"/>
      <c r="E28" s="292"/>
      <c r="F28" s="292"/>
      <c r="G28" s="292"/>
      <c r="H28" s="292"/>
      <c r="I28" s="292"/>
      <c r="J28" s="293"/>
      <c r="K28" s="296"/>
      <c r="L28" s="297"/>
      <c r="M28" s="296"/>
      <c r="N28" s="299"/>
      <c r="O28" s="299"/>
      <c r="P28" s="297"/>
      <c r="Q28" s="303"/>
      <c r="R28" s="304"/>
      <c r="S28" s="304"/>
      <c r="T28" s="304"/>
      <c r="U28" s="304"/>
      <c r="V28" s="304"/>
      <c r="W28" s="305"/>
      <c r="X28" s="309"/>
      <c r="Y28" s="310"/>
      <c r="Z28" s="310"/>
      <c r="AA28" s="310"/>
      <c r="AB28" s="311"/>
      <c r="AC28" s="266"/>
      <c r="AD28" s="267"/>
      <c r="AE28" s="267"/>
      <c r="AF28" s="267"/>
      <c r="AG28" s="267"/>
      <c r="AH28" s="267"/>
      <c r="AI28" s="267"/>
      <c r="AJ28" s="268"/>
      <c r="AK28" s="266"/>
      <c r="AL28" s="267"/>
      <c r="AM28" s="267"/>
      <c r="AN28" s="267"/>
      <c r="AO28" s="267"/>
      <c r="AP28" s="267"/>
      <c r="AQ28" s="267"/>
      <c r="AR28" s="267"/>
      <c r="AS28" s="268"/>
      <c r="AT28" s="285"/>
      <c r="AU28" s="286"/>
      <c r="AV28" s="286"/>
      <c r="AW28" s="286"/>
      <c r="AX28" s="286"/>
      <c r="AY28" s="286"/>
      <c r="AZ28" s="286"/>
      <c r="BA28" s="286"/>
      <c r="BB28" s="287"/>
    </row>
    <row r="29" spans="2:62" x14ac:dyDescent="0.15">
      <c r="B29" s="269" t="s">
        <v>43</v>
      </c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3">
        <f>SUM(AK19:AS28)</f>
        <v>0</v>
      </c>
      <c r="AL29" s="274"/>
      <c r="AM29" s="274"/>
      <c r="AN29" s="274"/>
      <c r="AO29" s="274"/>
      <c r="AP29" s="274"/>
      <c r="AQ29" s="274"/>
      <c r="AR29" s="274"/>
      <c r="AS29" s="274"/>
      <c r="AT29" s="275">
        <f>SUM(AT19:BB28)</f>
        <v>0</v>
      </c>
      <c r="AU29" s="276"/>
      <c r="AV29" s="276"/>
      <c r="AW29" s="276"/>
      <c r="AX29" s="276"/>
      <c r="AY29" s="276"/>
      <c r="AZ29" s="276"/>
      <c r="BA29" s="276"/>
      <c r="BB29" s="277"/>
      <c r="BJ29" s="31"/>
    </row>
    <row r="30" spans="2:62" x14ac:dyDescent="0.15">
      <c r="B30" s="271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  <c r="AF30" s="272"/>
      <c r="AG30" s="272"/>
      <c r="AH30" s="272"/>
      <c r="AI30" s="272"/>
      <c r="AJ30" s="272"/>
      <c r="AK30" s="273"/>
      <c r="AL30" s="274"/>
      <c r="AM30" s="274"/>
      <c r="AN30" s="274"/>
      <c r="AO30" s="274"/>
      <c r="AP30" s="274"/>
      <c r="AQ30" s="274"/>
      <c r="AR30" s="274"/>
      <c r="AS30" s="274"/>
      <c r="AT30" s="278"/>
      <c r="AU30" s="279"/>
      <c r="AV30" s="279"/>
      <c r="AW30" s="279"/>
      <c r="AX30" s="279"/>
      <c r="AY30" s="279"/>
      <c r="AZ30" s="279"/>
      <c r="BA30" s="279"/>
      <c r="BB30" s="280"/>
    </row>
    <row r="31" spans="2:62" x14ac:dyDescent="0.15">
      <c r="B31" s="24" t="s">
        <v>44</v>
      </c>
    </row>
    <row r="32" spans="2:62" ht="13.5" customHeight="1" x14ac:dyDescent="0.15">
      <c r="C32" s="26">
        <v>1</v>
      </c>
      <c r="D32" s="281" t="s">
        <v>45</v>
      </c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81"/>
      <c r="V32" s="281"/>
      <c r="W32" s="281"/>
      <c r="X32" s="281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  <c r="AR32" s="281"/>
      <c r="AS32" s="281"/>
      <c r="AT32" s="281"/>
      <c r="AU32" s="281"/>
      <c r="AV32" s="281"/>
      <c r="AW32" s="281"/>
      <c r="AX32" s="281"/>
      <c r="AY32" s="281"/>
      <c r="AZ32" s="281"/>
      <c r="BA32" s="281"/>
      <c r="BB32" s="281"/>
    </row>
    <row r="33" spans="3:54" x14ac:dyDescent="0.15">
      <c r="C33" s="26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  <c r="AR33" s="281"/>
      <c r="AS33" s="281"/>
      <c r="AT33" s="281"/>
      <c r="AU33" s="281"/>
      <c r="AV33" s="281"/>
      <c r="AW33" s="281"/>
      <c r="AX33" s="281"/>
      <c r="AY33" s="281"/>
      <c r="AZ33" s="281"/>
      <c r="BA33" s="281"/>
      <c r="BB33" s="281"/>
    </row>
    <row r="34" spans="3:54" x14ac:dyDescent="0.15">
      <c r="C34" s="26">
        <v>2</v>
      </c>
      <c r="D34" s="262" t="s">
        <v>66</v>
      </c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</row>
    <row r="35" spans="3:54" x14ac:dyDescent="0.15">
      <c r="C35" s="26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/>
      <c r="AX35" s="262"/>
      <c r="AY35" s="262"/>
      <c r="AZ35" s="262"/>
      <c r="BA35" s="262"/>
      <c r="BB35" s="262"/>
    </row>
    <row r="39" spans="3:54" x14ac:dyDescent="0.15">
      <c r="L39" s="27"/>
    </row>
  </sheetData>
  <sheetProtection sheet="1" insertColumns="0" insertRows="0"/>
  <mergeCells count="70">
    <mergeCell ref="B12:F13"/>
    <mergeCell ref="B2:BB2"/>
    <mergeCell ref="AN3:BB4"/>
    <mergeCell ref="B6:F11"/>
    <mergeCell ref="G6:X7"/>
    <mergeCell ref="Y6:AD11"/>
    <mergeCell ref="AE6:AJ11"/>
    <mergeCell ref="G8:L11"/>
    <mergeCell ref="M8:R11"/>
    <mergeCell ref="S8:X11"/>
    <mergeCell ref="G12:L13"/>
    <mergeCell ref="M12:R13"/>
    <mergeCell ref="S12:X13"/>
    <mergeCell ref="Y12:AD13"/>
    <mergeCell ref="AE12:AJ13"/>
    <mergeCell ref="AK6:BB7"/>
    <mergeCell ref="AK17:AS18"/>
    <mergeCell ref="AT17:BB18"/>
    <mergeCell ref="B19:J20"/>
    <mergeCell ref="K19:L20"/>
    <mergeCell ref="M19:P20"/>
    <mergeCell ref="Q19:W20"/>
    <mergeCell ref="X19:AB20"/>
    <mergeCell ref="AC19:AJ20"/>
    <mergeCell ref="AK19:AS20"/>
    <mergeCell ref="AT19:BB20"/>
    <mergeCell ref="B17:J18"/>
    <mergeCell ref="K17:L18"/>
    <mergeCell ref="M17:P18"/>
    <mergeCell ref="Q17:W18"/>
    <mergeCell ref="X17:AB18"/>
    <mergeCell ref="AC17:AJ18"/>
    <mergeCell ref="AK21:AS22"/>
    <mergeCell ref="AT21:BB22"/>
    <mergeCell ref="B23:J24"/>
    <mergeCell ref="K23:L24"/>
    <mergeCell ref="M23:P24"/>
    <mergeCell ref="Q23:W24"/>
    <mergeCell ref="X23:AB24"/>
    <mergeCell ref="AC23:AJ24"/>
    <mergeCell ref="AK23:AS24"/>
    <mergeCell ref="AT23:BB24"/>
    <mergeCell ref="B21:J22"/>
    <mergeCell ref="K21:L22"/>
    <mergeCell ref="M21:P22"/>
    <mergeCell ref="Q21:W22"/>
    <mergeCell ref="X21:AB22"/>
    <mergeCell ref="AC21:AJ22"/>
    <mergeCell ref="AT27:BB28"/>
    <mergeCell ref="B25:J26"/>
    <mergeCell ref="K25:L26"/>
    <mergeCell ref="M25:P26"/>
    <mergeCell ref="Q25:W26"/>
    <mergeCell ref="X25:AB26"/>
    <mergeCell ref="AK8:BB13"/>
    <mergeCell ref="D34:BB35"/>
    <mergeCell ref="AC25:AJ26"/>
    <mergeCell ref="B29:AJ30"/>
    <mergeCell ref="AK29:AS30"/>
    <mergeCell ref="AT29:BB30"/>
    <mergeCell ref="D32:BB33"/>
    <mergeCell ref="AK25:AS26"/>
    <mergeCell ref="AT25:BB26"/>
    <mergeCell ref="B27:J28"/>
    <mergeCell ref="K27:L28"/>
    <mergeCell ref="M27:P28"/>
    <mergeCell ref="Q27:W28"/>
    <mergeCell ref="X27:AB28"/>
    <mergeCell ref="AC27:AJ28"/>
    <mergeCell ref="AK27:AS28"/>
  </mergeCells>
  <phoneticPr fontId="1"/>
  <conditionalFormatting sqref="B12:R13">
    <cfRule type="containsBlanks" dxfId="2" priority="4">
      <formula>LEN(TRIM(B12))=0</formula>
    </cfRule>
  </conditionalFormatting>
  <conditionalFormatting sqref="B19:J20">
    <cfRule type="containsBlanks" dxfId="1" priority="3">
      <formula>LEN(TRIM(B19))=0</formula>
    </cfRule>
  </conditionalFormatting>
  <conditionalFormatting sqref="AN3:BB4">
    <cfRule type="containsBlanks" dxfId="0" priority="2">
      <formula>LEN(TRIM(AN3))=0</formula>
    </cfRule>
  </conditionalFormatting>
  <dataValidations count="1">
    <dataValidation imeMode="off" allowBlank="1" showInputMessage="1" showErrorMessage="1" sqref="X19:BB28 K19:P28 B12:AJ13"/>
  </dataValidations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9"/>
  <sheetViews>
    <sheetView view="pageBreakPreview" topLeftCell="A13" zoomScale="90" zoomScaleNormal="100" zoomScaleSheetLayoutView="90" workbookViewId="0">
      <selection activeCell="I37" sqref="I37"/>
    </sheetView>
  </sheetViews>
  <sheetFormatPr defaultColWidth="9" defaultRowHeight="13.5" x14ac:dyDescent="0.15"/>
  <cols>
    <col min="1" max="1" width="17.75" style="1" customWidth="1"/>
    <col min="2" max="2" width="30.125" style="1" customWidth="1"/>
    <col min="3" max="4" width="17.125" style="1" customWidth="1"/>
    <col min="5" max="5" width="25.125" style="1" customWidth="1"/>
    <col min="6" max="8" width="9" style="1" customWidth="1"/>
    <col min="9" max="16384" width="9" style="1"/>
  </cols>
  <sheetData>
    <row r="1" spans="1:7" x14ac:dyDescent="0.15">
      <c r="E1" s="23"/>
    </row>
    <row r="2" spans="1:7" ht="13.5" customHeight="1" x14ac:dyDescent="0.15">
      <c r="G2" s="370"/>
    </row>
    <row r="3" spans="1:7" ht="13.5" customHeight="1" x14ac:dyDescent="0.15">
      <c r="A3" s="381" t="str">
        <f>CONCATENATE('交付申請書（第１号様式）'!C21,"八千代市障害者グループホーム運営費補助金　収支予算書")</f>
        <v>　令和　　年度八千代市障害者グループホーム運営費補助金　収支予算書</v>
      </c>
      <c r="B3" s="381"/>
      <c r="C3" s="381"/>
      <c r="D3" s="381"/>
      <c r="E3" s="381"/>
      <c r="G3" s="370"/>
    </row>
    <row r="4" spans="1:7" x14ac:dyDescent="0.15">
      <c r="A4" s="382"/>
      <c r="B4" s="382"/>
      <c r="C4" s="382"/>
      <c r="D4" s="382"/>
      <c r="E4" s="382"/>
      <c r="G4" s="370"/>
    </row>
    <row r="5" spans="1:7" ht="18.75" x14ac:dyDescent="0.15">
      <c r="A5" s="1" t="s">
        <v>8</v>
      </c>
      <c r="E5" s="23"/>
      <c r="F5" s="29"/>
      <c r="G5" s="370"/>
    </row>
    <row r="6" spans="1:7" ht="22.5" x14ac:dyDescent="0.15">
      <c r="A6" s="383" t="s">
        <v>0</v>
      </c>
      <c r="B6" s="384"/>
      <c r="C6" s="22" t="s">
        <v>11</v>
      </c>
      <c r="D6" s="3" t="s">
        <v>24</v>
      </c>
      <c r="E6" s="22" t="s">
        <v>1</v>
      </c>
      <c r="G6" s="370"/>
    </row>
    <row r="7" spans="1:7" ht="18.75" customHeight="1" x14ac:dyDescent="0.15">
      <c r="A7" s="4" t="s">
        <v>46</v>
      </c>
      <c r="B7" s="5" t="s">
        <v>3</v>
      </c>
      <c r="C7" s="32"/>
      <c r="D7" s="110"/>
      <c r="E7" s="379"/>
      <c r="G7" s="370"/>
    </row>
    <row r="8" spans="1:7" ht="57" customHeight="1" x14ac:dyDescent="0.15">
      <c r="A8" s="4"/>
      <c r="B8" s="117" t="s">
        <v>113</v>
      </c>
      <c r="C8" s="33"/>
      <c r="D8" s="111"/>
      <c r="E8" s="380"/>
      <c r="G8" s="370"/>
    </row>
    <row r="9" spans="1:7" ht="18.75" customHeight="1" x14ac:dyDescent="0.15">
      <c r="A9" s="4" t="s">
        <v>2</v>
      </c>
      <c r="B9" s="7" t="s">
        <v>4</v>
      </c>
      <c r="C9" s="34"/>
      <c r="D9" s="112"/>
      <c r="E9" s="6"/>
      <c r="G9" s="370"/>
    </row>
    <row r="10" spans="1:7" ht="18.75" customHeight="1" x14ac:dyDescent="0.15">
      <c r="A10" s="4"/>
      <c r="B10" s="7" t="s">
        <v>5</v>
      </c>
      <c r="C10" s="34"/>
      <c r="D10" s="112"/>
      <c r="E10" s="6"/>
    </row>
    <row r="11" spans="1:7" ht="18.75" customHeight="1" x14ac:dyDescent="0.15">
      <c r="A11" s="4"/>
      <c r="B11" s="7" t="s">
        <v>6</v>
      </c>
      <c r="C11" s="34"/>
      <c r="D11" s="112"/>
      <c r="E11" s="6"/>
    </row>
    <row r="12" spans="1:7" ht="18.75" customHeight="1" x14ac:dyDescent="0.15">
      <c r="A12" s="4" t="s">
        <v>48</v>
      </c>
      <c r="B12" s="7" t="s">
        <v>55</v>
      </c>
      <c r="C12" s="34"/>
      <c r="D12" s="112">
        <f>'所要額調書（第２号様式）'!AE12</f>
        <v>0</v>
      </c>
      <c r="E12" s="6"/>
    </row>
    <row r="13" spans="1:7" ht="18.75" customHeight="1" x14ac:dyDescent="0.15">
      <c r="A13" s="4"/>
      <c r="B13" s="7"/>
      <c r="C13" s="34"/>
      <c r="D13" s="112"/>
      <c r="E13" s="6"/>
    </row>
    <row r="14" spans="1:7" ht="18.75" customHeight="1" x14ac:dyDescent="0.15">
      <c r="A14" s="42" t="s">
        <v>47</v>
      </c>
      <c r="B14" s="7" t="s">
        <v>49</v>
      </c>
      <c r="C14" s="35"/>
      <c r="D14" s="112"/>
      <c r="E14" s="8"/>
    </row>
    <row r="15" spans="1:7" ht="18.75" customHeight="1" x14ac:dyDescent="0.15">
      <c r="A15" s="9"/>
      <c r="B15" s="10"/>
      <c r="C15" s="36"/>
      <c r="D15" s="113"/>
      <c r="E15" s="11"/>
    </row>
    <row r="16" spans="1:7" ht="22.5" customHeight="1" x14ac:dyDescent="0.15">
      <c r="A16" s="385" t="s">
        <v>7</v>
      </c>
      <c r="B16" s="386"/>
      <c r="C16" s="37">
        <f>SUM(C7:C15)-C8</f>
        <v>0</v>
      </c>
      <c r="D16" s="37">
        <f>SUM(D7:D15)-D8</f>
        <v>0</v>
      </c>
      <c r="E16" s="12"/>
    </row>
    <row r="17" spans="1:7" x14ac:dyDescent="0.15">
      <c r="A17" s="2"/>
      <c r="B17" s="2"/>
      <c r="C17" s="2"/>
      <c r="D17" s="2"/>
      <c r="E17" s="2"/>
    </row>
    <row r="18" spans="1:7" x14ac:dyDescent="0.15">
      <c r="A18" s="2" t="s">
        <v>9</v>
      </c>
      <c r="B18" s="2"/>
      <c r="C18" s="2"/>
      <c r="D18" s="2"/>
      <c r="E18" s="2"/>
    </row>
    <row r="19" spans="1:7" ht="22.5" x14ac:dyDescent="0.15">
      <c r="A19" s="383" t="s">
        <v>0</v>
      </c>
      <c r="B19" s="384"/>
      <c r="C19" s="22" t="s">
        <v>11</v>
      </c>
      <c r="D19" s="3" t="s">
        <v>24</v>
      </c>
      <c r="E19" s="22" t="s">
        <v>1</v>
      </c>
    </row>
    <row r="20" spans="1:7" ht="16.5" customHeight="1" x14ac:dyDescent="0.15">
      <c r="A20" s="371" t="s">
        <v>16</v>
      </c>
      <c r="B20" s="13" t="s">
        <v>12</v>
      </c>
      <c r="C20" s="34"/>
      <c r="D20" s="114"/>
      <c r="E20" s="6"/>
      <c r="G20" s="369"/>
    </row>
    <row r="21" spans="1:7" ht="16.5" customHeight="1" x14ac:dyDescent="0.15">
      <c r="A21" s="372"/>
      <c r="B21" s="13" t="s">
        <v>13</v>
      </c>
      <c r="C21" s="34"/>
      <c r="D21" s="114"/>
      <c r="E21" s="6"/>
      <c r="F21" s="29"/>
      <c r="G21" s="369"/>
    </row>
    <row r="22" spans="1:7" ht="16.5" customHeight="1" x14ac:dyDescent="0.15">
      <c r="A22" s="372"/>
      <c r="B22" s="13" t="s">
        <v>14</v>
      </c>
      <c r="C22" s="34"/>
      <c r="D22" s="114"/>
      <c r="E22" s="6"/>
      <c r="G22" s="369"/>
    </row>
    <row r="23" spans="1:7" ht="16.5" customHeight="1" x14ac:dyDescent="0.15">
      <c r="A23" s="372"/>
      <c r="B23" s="13"/>
      <c r="C23" s="34"/>
      <c r="D23" s="114"/>
      <c r="E23" s="6"/>
      <c r="G23" s="369"/>
    </row>
    <row r="24" spans="1:7" ht="16.5" customHeight="1" x14ac:dyDescent="0.15">
      <c r="A24" s="373"/>
      <c r="B24" s="13"/>
      <c r="C24" s="34"/>
      <c r="D24" s="114"/>
      <c r="E24" s="6"/>
      <c r="G24" s="369"/>
    </row>
    <row r="25" spans="1:7" ht="16.5" customHeight="1" x14ac:dyDescent="0.15">
      <c r="A25" s="4" t="s">
        <v>15</v>
      </c>
      <c r="B25" s="13" t="s">
        <v>51</v>
      </c>
      <c r="C25" s="34"/>
      <c r="D25" s="114"/>
      <c r="E25" s="6"/>
      <c r="G25" s="369"/>
    </row>
    <row r="26" spans="1:7" ht="16.5" customHeight="1" x14ac:dyDescent="0.15">
      <c r="A26" s="4"/>
      <c r="B26" s="13" t="s">
        <v>52</v>
      </c>
      <c r="C26" s="34"/>
      <c r="D26" s="112"/>
      <c r="E26" s="6"/>
    </row>
    <row r="27" spans="1:7" ht="16.5" customHeight="1" x14ac:dyDescent="0.15">
      <c r="A27" s="4"/>
      <c r="B27" s="13" t="s">
        <v>53</v>
      </c>
      <c r="C27" s="34"/>
      <c r="D27" s="112"/>
      <c r="E27" s="6"/>
    </row>
    <row r="28" spans="1:7" ht="16.5" customHeight="1" x14ac:dyDescent="0.15">
      <c r="A28" s="4"/>
      <c r="B28" s="13" t="s">
        <v>54</v>
      </c>
      <c r="C28" s="34"/>
      <c r="D28" s="114"/>
      <c r="E28" s="6"/>
    </row>
    <row r="29" spans="1:7" ht="16.5" customHeight="1" x14ac:dyDescent="0.15">
      <c r="A29" s="4"/>
      <c r="B29" s="13" t="s">
        <v>17</v>
      </c>
      <c r="C29" s="34"/>
      <c r="D29" s="114"/>
      <c r="E29" s="6"/>
    </row>
    <row r="30" spans="1:7" ht="16.5" customHeight="1" x14ac:dyDescent="0.15">
      <c r="A30" s="4"/>
      <c r="B30" s="13" t="s">
        <v>18</v>
      </c>
      <c r="C30" s="34"/>
      <c r="D30" s="114"/>
      <c r="E30" s="6"/>
    </row>
    <row r="31" spans="1:7" ht="16.5" customHeight="1" x14ac:dyDescent="0.15">
      <c r="A31" s="4"/>
      <c r="B31" s="13" t="s">
        <v>19</v>
      </c>
      <c r="C31" s="34"/>
      <c r="D31" s="114"/>
      <c r="E31" s="6"/>
    </row>
    <row r="32" spans="1:7" ht="16.5" customHeight="1" x14ac:dyDescent="0.15">
      <c r="A32" s="4"/>
      <c r="B32" s="13"/>
      <c r="C32" s="34"/>
      <c r="D32" s="114"/>
      <c r="E32" s="6"/>
    </row>
    <row r="33" spans="1:7" ht="16.5" customHeight="1" x14ac:dyDescent="0.15">
      <c r="A33" s="4"/>
      <c r="B33" s="13"/>
      <c r="C33" s="34"/>
      <c r="D33" s="114"/>
      <c r="E33" s="6"/>
    </row>
    <row r="34" spans="1:7" ht="16.5" customHeight="1" x14ac:dyDescent="0.15">
      <c r="A34" s="4" t="s">
        <v>20</v>
      </c>
      <c r="B34" s="13" t="s">
        <v>21</v>
      </c>
      <c r="C34" s="34"/>
      <c r="D34" s="114"/>
      <c r="E34" s="6"/>
    </row>
    <row r="35" spans="1:7" ht="16.5" customHeight="1" x14ac:dyDescent="0.15">
      <c r="A35" s="4"/>
      <c r="B35" s="13" t="s">
        <v>22</v>
      </c>
      <c r="C35" s="34"/>
      <c r="D35" s="114"/>
      <c r="E35" s="6"/>
    </row>
    <row r="36" spans="1:7" ht="16.5" customHeight="1" x14ac:dyDescent="0.15">
      <c r="A36" s="19"/>
      <c r="B36" s="20" t="s">
        <v>23</v>
      </c>
      <c r="C36" s="38"/>
      <c r="D36" s="115"/>
      <c r="E36" s="21"/>
    </row>
    <row r="37" spans="1:7" ht="16.5" customHeight="1" x14ac:dyDescent="0.15">
      <c r="A37" s="19"/>
      <c r="B37" s="20" t="s">
        <v>50</v>
      </c>
      <c r="C37" s="38"/>
      <c r="D37" s="115"/>
      <c r="E37" s="21"/>
    </row>
    <row r="38" spans="1:7" ht="16.5" customHeight="1" x14ac:dyDescent="0.15">
      <c r="A38" s="19"/>
      <c r="B38" s="20"/>
      <c r="C38" s="38"/>
      <c r="D38" s="115"/>
      <c r="E38" s="21"/>
    </row>
    <row r="39" spans="1:7" ht="16.5" customHeight="1" x14ac:dyDescent="0.15">
      <c r="A39" s="9"/>
      <c r="B39" s="14"/>
      <c r="C39" s="36"/>
      <c r="D39" s="116"/>
      <c r="E39" s="11"/>
    </row>
    <row r="40" spans="1:7" ht="22.5" customHeight="1" x14ac:dyDescent="0.15">
      <c r="A40" s="374" t="s">
        <v>7</v>
      </c>
      <c r="B40" s="375"/>
      <c r="C40" s="39">
        <f>SUM(C20:C39)</f>
        <v>0</v>
      </c>
      <c r="D40" s="37">
        <f>SUM(D20:D39)</f>
        <v>0</v>
      </c>
      <c r="E40" s="12"/>
    </row>
    <row r="41" spans="1:7" ht="18" customHeight="1" x14ac:dyDescent="0.15">
      <c r="D41" s="109" t="str">
        <f>IF(D16=D40,"","歳入合計と歳出合計を一致させてください")</f>
        <v/>
      </c>
      <c r="F41" s="28"/>
      <c r="G41" s="30"/>
    </row>
    <row r="42" spans="1:7" ht="17.25" x14ac:dyDescent="0.15">
      <c r="A42" s="1" t="s">
        <v>10</v>
      </c>
      <c r="F42" s="28"/>
      <c r="G42" s="30"/>
    </row>
    <row r="43" spans="1:7" x14ac:dyDescent="0.15">
      <c r="A43" s="15"/>
    </row>
    <row r="44" spans="1:7" x14ac:dyDescent="0.15">
      <c r="A44" s="18" t="str">
        <f>'交付申請書（第１号様式）'!D8</f>
        <v>令和　　　年　　　　月　　　　日</v>
      </c>
    </row>
    <row r="45" spans="1:7" ht="28.5" customHeight="1" x14ac:dyDescent="0.15">
      <c r="A45" s="17"/>
      <c r="B45" s="41" t="s">
        <v>58</v>
      </c>
      <c r="C45" s="378" t="str">
        <f>IF('交付申請書（第１号様式）'!D11="","",'交付申請書（第１号様式）'!D11)</f>
        <v/>
      </c>
      <c r="D45" s="378"/>
      <c r="E45" s="40"/>
    </row>
    <row r="46" spans="1:7" ht="28.5" customHeight="1" x14ac:dyDescent="0.15">
      <c r="B46" s="41" t="s">
        <v>59</v>
      </c>
      <c r="C46" s="376" t="str">
        <f>IF('交付申請書（第１号様式）'!D12="","",'交付申請書（第１号様式）'!D12)</f>
        <v/>
      </c>
      <c r="D46" s="376"/>
    </row>
    <row r="47" spans="1:7" ht="38.25" customHeight="1" x14ac:dyDescent="0.15">
      <c r="B47" s="41" t="s">
        <v>60</v>
      </c>
      <c r="C47" s="377" t="str">
        <f>IF('交付申請書（第１号様式）'!D13="","",'交付申請書（第１号様式）'!D13)</f>
        <v/>
      </c>
      <c r="D47" s="377"/>
    </row>
    <row r="48" spans="1:7" ht="15" customHeight="1" x14ac:dyDescent="0.15">
      <c r="A48" s="16"/>
    </row>
    <row r="49" spans="1:1" ht="18.75" customHeight="1" x14ac:dyDescent="0.15">
      <c r="A49" s="18"/>
    </row>
  </sheetData>
  <mergeCells count="13">
    <mergeCell ref="C47:D47"/>
    <mergeCell ref="C45:D45"/>
    <mergeCell ref="E7:E8"/>
    <mergeCell ref="A3:E3"/>
    <mergeCell ref="A4:E4"/>
    <mergeCell ref="A6:B6"/>
    <mergeCell ref="A16:B16"/>
    <mergeCell ref="A19:B19"/>
    <mergeCell ref="G20:G25"/>
    <mergeCell ref="G2:G9"/>
    <mergeCell ref="A20:A24"/>
    <mergeCell ref="A40:B40"/>
    <mergeCell ref="C46:D46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6"/>
  <sheetViews>
    <sheetView view="pageLayout" topLeftCell="A25" zoomScaleNormal="100" workbookViewId="0">
      <selection activeCell="B5" sqref="B5:G5"/>
    </sheetView>
  </sheetViews>
  <sheetFormatPr defaultRowHeight="13.5" x14ac:dyDescent="0.15"/>
  <cols>
    <col min="1" max="1" width="4.25" style="157" customWidth="1"/>
    <col min="2" max="3" width="4.625" style="157" customWidth="1"/>
    <col min="4" max="4" width="4.75" style="157" customWidth="1"/>
    <col min="5" max="5" width="6.75" style="157" customWidth="1"/>
    <col min="6" max="6" width="12.25" style="157" customWidth="1"/>
    <col min="7" max="7" width="10.5" style="157" customWidth="1"/>
    <col min="8" max="8" width="2.75" style="157" customWidth="1"/>
    <col min="9" max="10" width="4.625" style="158" customWidth="1"/>
    <col min="11" max="11" width="4.75" style="157" customWidth="1"/>
    <col min="12" max="12" width="4.5" style="157" customWidth="1"/>
    <col min="13" max="13" width="5.625" style="158" customWidth="1"/>
    <col min="14" max="14" width="11.375" style="158" customWidth="1"/>
    <col min="15" max="15" width="10" style="158" customWidth="1"/>
    <col min="16" max="16" width="8.875" style="157" hidden="1" customWidth="1"/>
    <col min="17" max="17" width="8.5" style="157" hidden="1" customWidth="1"/>
    <col min="18" max="16384" width="9" style="157"/>
  </cols>
  <sheetData>
    <row r="1" spans="1:17" ht="16.5" customHeight="1" x14ac:dyDescent="0.15">
      <c r="A1" s="387" t="s">
        <v>67</v>
      </c>
      <c r="B1" s="389" t="s">
        <v>146</v>
      </c>
      <c r="C1" s="389"/>
      <c r="D1" s="389"/>
      <c r="E1" s="389"/>
      <c r="F1" s="389"/>
      <c r="G1" s="389"/>
      <c r="K1" s="391" t="s">
        <v>68</v>
      </c>
      <c r="L1" s="391"/>
      <c r="M1" s="392" t="s">
        <v>147</v>
      </c>
      <c r="N1" s="392"/>
      <c r="O1" s="392"/>
      <c r="P1" s="159" t="s">
        <v>148</v>
      </c>
      <c r="Q1" s="160" t="s">
        <v>70</v>
      </c>
    </row>
    <row r="2" spans="1:17" ht="16.5" customHeight="1" x14ac:dyDescent="0.15">
      <c r="A2" s="388"/>
      <c r="B2" s="390"/>
      <c r="C2" s="390"/>
      <c r="D2" s="390"/>
      <c r="E2" s="390"/>
      <c r="F2" s="390"/>
      <c r="G2" s="390"/>
      <c r="H2" s="161"/>
      <c r="I2" s="162"/>
      <c r="K2" s="391" t="s">
        <v>149</v>
      </c>
      <c r="L2" s="391"/>
      <c r="M2" s="392" t="s">
        <v>150</v>
      </c>
      <c r="N2" s="392"/>
      <c r="O2" s="392"/>
      <c r="P2" s="163">
        <v>1220</v>
      </c>
      <c r="Q2" s="164">
        <v>108000</v>
      </c>
    </row>
    <row r="3" spans="1:17" ht="15" customHeight="1" x14ac:dyDescent="0.15">
      <c r="A3" s="165"/>
      <c r="B3" s="166"/>
      <c r="C3" s="166"/>
      <c r="D3" s="166"/>
      <c r="E3" s="166"/>
      <c r="F3" s="166"/>
      <c r="G3" s="167"/>
      <c r="H3" s="161"/>
      <c r="I3" s="162"/>
      <c r="L3" s="158"/>
      <c r="O3" s="157"/>
      <c r="P3" s="163">
        <v>1221</v>
      </c>
      <c r="Q3" s="164">
        <v>108000</v>
      </c>
    </row>
    <row r="4" spans="1:17" ht="18" customHeight="1" x14ac:dyDescent="0.15">
      <c r="A4" s="168">
        <v>1</v>
      </c>
      <c r="B4" s="169"/>
      <c r="C4" s="170"/>
      <c r="E4" s="171">
        <f>IF(E6="無し",0,E6)</f>
        <v>6</v>
      </c>
      <c r="F4" s="171"/>
      <c r="G4" s="171">
        <f>IF(G6="12:1",12,IF(G6="30:1",30,IF(G6="無し","0","")))</f>
        <v>12</v>
      </c>
      <c r="H4" s="172"/>
      <c r="I4" s="168">
        <f>A4+1</f>
        <v>2</v>
      </c>
      <c r="J4" s="169"/>
      <c r="K4" s="170"/>
      <c r="M4" s="171">
        <f>IF(M6="無し",0,M6)</f>
        <v>1</v>
      </c>
      <c r="N4" s="171"/>
      <c r="O4" s="171">
        <f>IF(O6="12:1",12,IF(O6="30:1",30,IF(O6="無し","0","")))</f>
        <v>12</v>
      </c>
      <c r="P4" s="163">
        <v>1222</v>
      </c>
      <c r="Q4" s="164">
        <v>122000</v>
      </c>
    </row>
    <row r="5" spans="1:17" ht="26.25" customHeight="1" x14ac:dyDescent="0.15">
      <c r="A5" s="173" t="s">
        <v>72</v>
      </c>
      <c r="B5" s="393" t="s">
        <v>151</v>
      </c>
      <c r="C5" s="394"/>
      <c r="D5" s="394"/>
      <c r="E5" s="394"/>
      <c r="F5" s="394"/>
      <c r="G5" s="395"/>
      <c r="H5" s="174"/>
      <c r="I5" s="173" t="s">
        <v>72</v>
      </c>
      <c r="J5" s="393" t="s">
        <v>152</v>
      </c>
      <c r="K5" s="394"/>
      <c r="L5" s="394"/>
      <c r="M5" s="394"/>
      <c r="N5" s="394"/>
      <c r="O5" s="395"/>
      <c r="P5" s="163">
        <v>1223</v>
      </c>
      <c r="Q5" s="164">
        <v>127000</v>
      </c>
    </row>
    <row r="6" spans="1:17" ht="26.25" customHeight="1" x14ac:dyDescent="0.15">
      <c r="A6" s="173" t="s">
        <v>73</v>
      </c>
      <c r="B6" s="175">
        <v>4</v>
      </c>
      <c r="C6" s="176" t="s">
        <v>74</v>
      </c>
      <c r="D6" s="177" t="s">
        <v>75</v>
      </c>
      <c r="E6" s="178">
        <v>6</v>
      </c>
      <c r="F6" s="179" t="s">
        <v>76</v>
      </c>
      <c r="G6" s="180" t="s">
        <v>153</v>
      </c>
      <c r="H6" s="174"/>
      <c r="I6" s="173" t="s">
        <v>73</v>
      </c>
      <c r="J6" s="175">
        <v>6</v>
      </c>
      <c r="K6" s="176" t="s">
        <v>74</v>
      </c>
      <c r="L6" s="177" t="s">
        <v>75</v>
      </c>
      <c r="M6" s="178">
        <v>1</v>
      </c>
      <c r="N6" s="179" t="s">
        <v>76</v>
      </c>
      <c r="O6" s="180" t="s">
        <v>153</v>
      </c>
      <c r="P6" s="163">
        <v>1224</v>
      </c>
      <c r="Q6" s="164">
        <v>151000</v>
      </c>
    </row>
    <row r="7" spans="1:17" s="186" customFormat="1" ht="15" customHeight="1" x14ac:dyDescent="0.15">
      <c r="A7" s="396" t="s">
        <v>77</v>
      </c>
      <c r="B7" s="181" t="s">
        <v>78</v>
      </c>
      <c r="C7" s="182" t="s">
        <v>79</v>
      </c>
      <c r="D7" s="398" t="s">
        <v>80</v>
      </c>
      <c r="E7" s="399"/>
      <c r="F7" s="183"/>
      <c r="G7" s="184"/>
      <c r="H7" s="185"/>
      <c r="I7" s="396" t="s">
        <v>77</v>
      </c>
      <c r="J7" s="181" t="s">
        <v>78</v>
      </c>
      <c r="K7" s="182" t="s">
        <v>79</v>
      </c>
      <c r="L7" s="398" t="s">
        <v>80</v>
      </c>
      <c r="M7" s="399"/>
      <c r="N7" s="183"/>
      <c r="O7" s="184"/>
      <c r="P7" s="163">
        <v>1225</v>
      </c>
      <c r="Q7" s="164">
        <v>188000</v>
      </c>
    </row>
    <row r="8" spans="1:17" s="186" customFormat="1" ht="28.5" customHeight="1" x14ac:dyDescent="0.15">
      <c r="A8" s="397"/>
      <c r="B8" s="187" t="s">
        <v>81</v>
      </c>
      <c r="C8" s="188" t="s">
        <v>82</v>
      </c>
      <c r="D8" s="400" t="s">
        <v>83</v>
      </c>
      <c r="E8" s="401"/>
      <c r="F8" s="189" t="s">
        <v>84</v>
      </c>
      <c r="G8" s="190" t="s">
        <v>85</v>
      </c>
      <c r="H8" s="185"/>
      <c r="I8" s="397"/>
      <c r="J8" s="187" t="s">
        <v>81</v>
      </c>
      <c r="K8" s="188" t="s">
        <v>82</v>
      </c>
      <c r="L8" s="400" t="s">
        <v>83</v>
      </c>
      <c r="M8" s="401"/>
      <c r="N8" s="189" t="s">
        <v>84</v>
      </c>
      <c r="O8" s="190" t="s">
        <v>85</v>
      </c>
      <c r="P8" s="163">
        <v>1226</v>
      </c>
      <c r="Q8" s="164">
        <v>227000</v>
      </c>
    </row>
    <row r="9" spans="1:17" ht="18.75" customHeight="1" x14ac:dyDescent="0.15">
      <c r="A9" s="191">
        <v>4</v>
      </c>
      <c r="B9" s="192">
        <v>1</v>
      </c>
      <c r="C9" s="193">
        <v>30</v>
      </c>
      <c r="D9" s="402">
        <v>182887</v>
      </c>
      <c r="E9" s="403"/>
      <c r="F9" s="194">
        <f t="shared" ref="F9:F20" si="0">IF(D9="","",IF(D9=0,0,VLOOKUP(SUM($G$4*100,$B$6*10,$E$4),$P:$Q,2,FALSE)*B9))</f>
        <v>227000</v>
      </c>
      <c r="G9" s="194">
        <f t="shared" ref="G9:G20" si="1">IF(F9="","",MIN(D9,F9))</f>
        <v>182887</v>
      </c>
      <c r="H9" s="172"/>
      <c r="I9" s="191">
        <v>4</v>
      </c>
      <c r="J9" s="192"/>
      <c r="K9" s="193"/>
      <c r="L9" s="402"/>
      <c r="M9" s="403"/>
      <c r="N9" s="194" t="str">
        <f t="shared" ref="N9:N20" si="2">IF(L9="","",IF(L9=0,0,VLOOKUP(SUM($O$4*100,$J$6*10,$M$4),$P:$Q,2,FALSE)*J9))</f>
        <v/>
      </c>
      <c r="O9" s="194" t="str">
        <f t="shared" ref="O9:O20" si="3">IF(N9="","",MIN(L9,N9))</f>
        <v/>
      </c>
      <c r="P9" s="163">
        <v>1230</v>
      </c>
      <c r="Q9" s="164">
        <v>108000</v>
      </c>
    </row>
    <row r="10" spans="1:17" ht="18.75" customHeight="1" x14ac:dyDescent="0.15">
      <c r="A10" s="191">
        <v>5</v>
      </c>
      <c r="B10" s="195">
        <v>1</v>
      </c>
      <c r="C10" s="193">
        <v>31</v>
      </c>
      <c r="D10" s="402">
        <v>189367</v>
      </c>
      <c r="E10" s="403"/>
      <c r="F10" s="194">
        <f t="shared" si="0"/>
        <v>227000</v>
      </c>
      <c r="G10" s="194">
        <f t="shared" si="1"/>
        <v>189367</v>
      </c>
      <c r="H10" s="172"/>
      <c r="I10" s="191">
        <v>5</v>
      </c>
      <c r="J10" s="192"/>
      <c r="K10" s="193"/>
      <c r="L10" s="402"/>
      <c r="M10" s="403"/>
      <c r="N10" s="194" t="str">
        <f t="shared" si="2"/>
        <v/>
      </c>
      <c r="O10" s="194" t="str">
        <f t="shared" si="3"/>
        <v/>
      </c>
      <c r="P10" s="163">
        <v>1231</v>
      </c>
      <c r="Q10" s="164">
        <v>108000</v>
      </c>
    </row>
    <row r="11" spans="1:17" ht="18.75" customHeight="1" x14ac:dyDescent="0.15">
      <c r="A11" s="191">
        <v>6</v>
      </c>
      <c r="B11" s="195">
        <v>1</v>
      </c>
      <c r="C11" s="193">
        <v>30</v>
      </c>
      <c r="D11" s="402">
        <v>182887</v>
      </c>
      <c r="E11" s="403"/>
      <c r="F11" s="194">
        <f t="shared" si="0"/>
        <v>227000</v>
      </c>
      <c r="G11" s="194">
        <f t="shared" si="1"/>
        <v>182887</v>
      </c>
      <c r="H11" s="172"/>
      <c r="I11" s="191">
        <v>6</v>
      </c>
      <c r="J11" s="192"/>
      <c r="K11" s="193"/>
      <c r="L11" s="402"/>
      <c r="M11" s="403"/>
      <c r="N11" s="194" t="str">
        <f t="shared" si="2"/>
        <v/>
      </c>
      <c r="O11" s="194" t="str">
        <f t="shared" si="3"/>
        <v/>
      </c>
      <c r="P11" s="163">
        <v>1232</v>
      </c>
      <c r="Q11" s="164">
        <v>122000</v>
      </c>
    </row>
    <row r="12" spans="1:17" ht="18.75" customHeight="1" x14ac:dyDescent="0.15">
      <c r="A12" s="191">
        <v>7</v>
      </c>
      <c r="B12" s="195">
        <v>1</v>
      </c>
      <c r="C12" s="193">
        <v>25</v>
      </c>
      <c r="D12" s="402">
        <v>166428</v>
      </c>
      <c r="E12" s="403"/>
      <c r="F12" s="194">
        <f t="shared" si="0"/>
        <v>227000</v>
      </c>
      <c r="G12" s="194">
        <f t="shared" si="1"/>
        <v>166428</v>
      </c>
      <c r="H12" s="172"/>
      <c r="I12" s="191">
        <v>7</v>
      </c>
      <c r="J12" s="192"/>
      <c r="K12" s="193"/>
      <c r="L12" s="402"/>
      <c r="M12" s="403"/>
      <c r="N12" s="194" t="str">
        <f t="shared" si="2"/>
        <v/>
      </c>
      <c r="O12" s="194" t="str">
        <f t="shared" si="3"/>
        <v/>
      </c>
      <c r="P12" s="163">
        <v>1233</v>
      </c>
      <c r="Q12" s="164">
        <v>127000</v>
      </c>
    </row>
    <row r="13" spans="1:17" ht="18.75" customHeight="1" x14ac:dyDescent="0.15">
      <c r="A13" s="191">
        <v>8</v>
      </c>
      <c r="B13" s="195">
        <v>1</v>
      </c>
      <c r="C13" s="193">
        <v>31</v>
      </c>
      <c r="D13" s="402">
        <v>189367</v>
      </c>
      <c r="E13" s="403"/>
      <c r="F13" s="194">
        <f t="shared" si="0"/>
        <v>227000</v>
      </c>
      <c r="G13" s="194">
        <f t="shared" si="1"/>
        <v>189367</v>
      </c>
      <c r="H13" s="172"/>
      <c r="I13" s="191">
        <v>8</v>
      </c>
      <c r="J13" s="192"/>
      <c r="K13" s="193"/>
      <c r="L13" s="402"/>
      <c r="M13" s="403"/>
      <c r="N13" s="194" t="str">
        <f t="shared" si="2"/>
        <v/>
      </c>
      <c r="O13" s="194" t="str">
        <f t="shared" si="3"/>
        <v/>
      </c>
      <c r="P13" s="163">
        <v>1234</v>
      </c>
      <c r="Q13" s="164">
        <v>151000</v>
      </c>
    </row>
    <row r="14" spans="1:17" ht="18.75" customHeight="1" x14ac:dyDescent="0.15">
      <c r="A14" s="191">
        <v>9</v>
      </c>
      <c r="B14" s="195">
        <v>1</v>
      </c>
      <c r="C14" s="193">
        <v>20</v>
      </c>
      <c r="D14" s="402">
        <v>145620</v>
      </c>
      <c r="E14" s="403"/>
      <c r="F14" s="194">
        <f t="shared" si="0"/>
        <v>227000</v>
      </c>
      <c r="G14" s="194">
        <f t="shared" si="1"/>
        <v>145620</v>
      </c>
      <c r="H14" s="172"/>
      <c r="I14" s="191">
        <v>9</v>
      </c>
      <c r="J14" s="192"/>
      <c r="K14" s="193"/>
      <c r="L14" s="402"/>
      <c r="M14" s="403"/>
      <c r="N14" s="194" t="str">
        <f t="shared" si="2"/>
        <v/>
      </c>
      <c r="O14" s="194" t="str">
        <f t="shared" si="3"/>
        <v/>
      </c>
      <c r="P14" s="163">
        <v>1235</v>
      </c>
      <c r="Q14" s="164">
        <v>188000</v>
      </c>
    </row>
    <row r="15" spans="1:17" ht="18.75" customHeight="1" x14ac:dyDescent="0.15">
      <c r="A15" s="191">
        <v>10</v>
      </c>
      <c r="B15" s="195">
        <v>1</v>
      </c>
      <c r="C15" s="193">
        <v>31</v>
      </c>
      <c r="D15" s="402">
        <v>189367</v>
      </c>
      <c r="E15" s="403"/>
      <c r="F15" s="194">
        <f t="shared" si="0"/>
        <v>227000</v>
      </c>
      <c r="G15" s="194">
        <f t="shared" si="1"/>
        <v>189367</v>
      </c>
      <c r="H15" s="172"/>
      <c r="I15" s="191">
        <v>10</v>
      </c>
      <c r="J15" s="192"/>
      <c r="K15" s="193"/>
      <c r="L15" s="402"/>
      <c r="M15" s="403"/>
      <c r="N15" s="194" t="str">
        <f t="shared" si="2"/>
        <v/>
      </c>
      <c r="O15" s="194" t="str">
        <f t="shared" si="3"/>
        <v/>
      </c>
      <c r="P15" s="163">
        <v>1236</v>
      </c>
      <c r="Q15" s="164">
        <v>227000</v>
      </c>
    </row>
    <row r="16" spans="1:17" ht="18.75" customHeight="1" thickBot="1" x14ac:dyDescent="0.2">
      <c r="A16" s="191">
        <v>11</v>
      </c>
      <c r="B16" s="196">
        <v>1</v>
      </c>
      <c r="C16" s="193">
        <v>30</v>
      </c>
      <c r="D16" s="402">
        <v>182887</v>
      </c>
      <c r="E16" s="403"/>
      <c r="F16" s="194">
        <f t="shared" si="0"/>
        <v>227000</v>
      </c>
      <c r="G16" s="194">
        <f t="shared" si="1"/>
        <v>182887</v>
      </c>
      <c r="H16" s="172"/>
      <c r="I16" s="191">
        <v>11</v>
      </c>
      <c r="J16" s="197"/>
      <c r="K16" s="193"/>
      <c r="L16" s="402"/>
      <c r="M16" s="403"/>
      <c r="N16" s="194" t="str">
        <f t="shared" si="2"/>
        <v/>
      </c>
      <c r="O16" s="194" t="str">
        <f t="shared" si="3"/>
        <v/>
      </c>
      <c r="P16" s="198">
        <v>1240</v>
      </c>
      <c r="Q16" s="164">
        <v>108000</v>
      </c>
    </row>
    <row r="17" spans="1:17" ht="18.75" customHeight="1" thickBot="1" x14ac:dyDescent="0.2">
      <c r="A17" s="199">
        <v>12</v>
      </c>
      <c r="B17" s="192">
        <v>1</v>
      </c>
      <c r="C17" s="193">
        <v>31</v>
      </c>
      <c r="D17" s="402">
        <v>189367</v>
      </c>
      <c r="E17" s="403"/>
      <c r="F17" s="194">
        <f t="shared" si="0"/>
        <v>227000</v>
      </c>
      <c r="G17" s="194">
        <f t="shared" si="1"/>
        <v>189367</v>
      </c>
      <c r="H17" s="172"/>
      <c r="I17" s="191">
        <v>12</v>
      </c>
      <c r="J17" s="200">
        <v>0.19</v>
      </c>
      <c r="K17" s="201">
        <v>6</v>
      </c>
      <c r="L17" s="402">
        <v>16045</v>
      </c>
      <c r="M17" s="403"/>
      <c r="N17" s="194">
        <f t="shared" si="2"/>
        <v>15770</v>
      </c>
      <c r="O17" s="194">
        <f t="shared" si="3"/>
        <v>15770</v>
      </c>
      <c r="P17" s="198">
        <v>1241</v>
      </c>
      <c r="Q17" s="164">
        <v>108000</v>
      </c>
    </row>
    <row r="18" spans="1:17" ht="18.75" customHeight="1" x14ac:dyDescent="0.15">
      <c r="A18" s="191">
        <v>1</v>
      </c>
      <c r="B18" s="202">
        <v>1</v>
      </c>
      <c r="C18" s="193">
        <v>31</v>
      </c>
      <c r="D18" s="402">
        <v>189367</v>
      </c>
      <c r="E18" s="403"/>
      <c r="F18" s="194">
        <f t="shared" si="0"/>
        <v>227000</v>
      </c>
      <c r="G18" s="194">
        <f t="shared" si="1"/>
        <v>189367</v>
      </c>
      <c r="H18" s="172"/>
      <c r="I18" s="191">
        <v>1</v>
      </c>
      <c r="J18" s="202">
        <v>1</v>
      </c>
      <c r="K18" s="193">
        <v>24</v>
      </c>
      <c r="L18" s="402">
        <v>66231</v>
      </c>
      <c r="M18" s="403"/>
      <c r="N18" s="194">
        <f t="shared" si="2"/>
        <v>83000</v>
      </c>
      <c r="O18" s="194">
        <f t="shared" si="3"/>
        <v>66231</v>
      </c>
      <c r="P18" s="198">
        <v>1242</v>
      </c>
      <c r="Q18" s="164">
        <v>122000</v>
      </c>
    </row>
    <row r="19" spans="1:17" ht="18.75" customHeight="1" x14ac:dyDescent="0.15">
      <c r="A19" s="191">
        <v>2</v>
      </c>
      <c r="B19" s="195">
        <v>1</v>
      </c>
      <c r="C19" s="193">
        <v>26</v>
      </c>
      <c r="D19" s="402">
        <v>156967</v>
      </c>
      <c r="E19" s="403"/>
      <c r="F19" s="194">
        <f t="shared" si="0"/>
        <v>227000</v>
      </c>
      <c r="G19" s="194">
        <f t="shared" si="1"/>
        <v>156967</v>
      </c>
      <c r="H19" s="172"/>
      <c r="I19" s="191">
        <v>2</v>
      </c>
      <c r="J19" s="195">
        <v>1</v>
      </c>
      <c r="K19" s="193">
        <v>25</v>
      </c>
      <c r="L19" s="402">
        <v>68905</v>
      </c>
      <c r="M19" s="403"/>
      <c r="N19" s="194">
        <f t="shared" si="2"/>
        <v>83000</v>
      </c>
      <c r="O19" s="194">
        <f t="shared" si="3"/>
        <v>68905</v>
      </c>
      <c r="P19" s="198">
        <v>1243</v>
      </c>
      <c r="Q19" s="164">
        <v>127000</v>
      </c>
    </row>
    <row r="20" spans="1:17" ht="18.75" customHeight="1" thickBot="1" x14ac:dyDescent="0.2">
      <c r="A20" s="191">
        <v>3</v>
      </c>
      <c r="B20" s="195">
        <v>1</v>
      </c>
      <c r="C20" s="193">
        <v>31</v>
      </c>
      <c r="D20" s="402">
        <v>189367</v>
      </c>
      <c r="E20" s="403"/>
      <c r="F20" s="194">
        <f t="shared" si="0"/>
        <v>227000</v>
      </c>
      <c r="G20" s="203">
        <f t="shared" si="1"/>
        <v>189367</v>
      </c>
      <c r="H20" s="172"/>
      <c r="I20" s="191">
        <v>3</v>
      </c>
      <c r="J20" s="195">
        <v>1</v>
      </c>
      <c r="K20" s="193">
        <v>22</v>
      </c>
      <c r="L20" s="402">
        <v>62932</v>
      </c>
      <c r="M20" s="403"/>
      <c r="N20" s="194">
        <f t="shared" si="2"/>
        <v>83000</v>
      </c>
      <c r="O20" s="194">
        <f t="shared" si="3"/>
        <v>62932</v>
      </c>
      <c r="P20" s="198">
        <v>1244</v>
      </c>
      <c r="Q20" s="164">
        <v>151000</v>
      </c>
    </row>
    <row r="21" spans="1:17" ht="18.75" customHeight="1" thickBot="1" x14ac:dyDescent="0.2">
      <c r="A21" s="204" t="s">
        <v>86</v>
      </c>
      <c r="B21" s="205">
        <f>SUM(B9:B20)</f>
        <v>12</v>
      </c>
      <c r="C21" s="206"/>
      <c r="D21" s="404">
        <f>SUM(D9:D20)</f>
        <v>2153878</v>
      </c>
      <c r="E21" s="405"/>
      <c r="F21" s="207">
        <f>SUM(F9:F20)</f>
        <v>2724000</v>
      </c>
      <c r="G21" s="208">
        <f>SUM(G9:G20)</f>
        <v>2153878</v>
      </c>
      <c r="H21" s="209"/>
      <c r="I21" s="204" t="s">
        <v>86</v>
      </c>
      <c r="J21" s="205">
        <f>SUM(J9:J20)</f>
        <v>3.19</v>
      </c>
      <c r="K21" s="206"/>
      <c r="L21" s="406">
        <f>SUM(L9:L20)</f>
        <v>214113</v>
      </c>
      <c r="M21" s="407"/>
      <c r="N21" s="207">
        <f>SUM(N9:N20)</f>
        <v>264770</v>
      </c>
      <c r="O21" s="208">
        <f>SUM(O9:O20)</f>
        <v>213838</v>
      </c>
      <c r="P21" s="198">
        <v>1245</v>
      </c>
      <c r="Q21" s="164">
        <v>188000</v>
      </c>
    </row>
    <row r="22" spans="1:17" ht="18.75" customHeight="1" x14ac:dyDescent="0.15">
      <c r="A22" s="408" t="s">
        <v>87</v>
      </c>
      <c r="B22" s="408"/>
      <c r="C22" s="409">
        <f>F21-G21</f>
        <v>570122</v>
      </c>
      <c r="D22" s="410"/>
      <c r="E22" s="411"/>
      <c r="F22" s="412" t="s">
        <v>154</v>
      </c>
      <c r="G22" s="413"/>
      <c r="I22" s="408" t="s">
        <v>87</v>
      </c>
      <c r="J22" s="408"/>
      <c r="K22" s="409">
        <f>N21-O21</f>
        <v>50932</v>
      </c>
      <c r="L22" s="410"/>
      <c r="M22" s="411"/>
      <c r="N22" s="412" t="s">
        <v>154</v>
      </c>
      <c r="O22" s="413"/>
      <c r="P22" s="198">
        <v>1246</v>
      </c>
      <c r="Q22" s="164">
        <v>227000</v>
      </c>
    </row>
    <row r="23" spans="1:17" ht="21" customHeight="1" x14ac:dyDescent="0.15">
      <c r="A23" s="210"/>
      <c r="I23" s="209"/>
      <c r="L23" s="158"/>
      <c r="O23" s="157"/>
      <c r="P23" s="198">
        <v>1250</v>
      </c>
      <c r="Q23" s="164">
        <v>93000</v>
      </c>
    </row>
    <row r="24" spans="1:17" x14ac:dyDescent="0.15">
      <c r="A24" s="168">
        <f>I4+1</f>
        <v>3</v>
      </c>
      <c r="B24" s="169"/>
      <c r="C24" s="170"/>
      <c r="E24" s="171">
        <f>IF(E26="無し",0,E26)</f>
        <v>3</v>
      </c>
      <c r="F24" s="171"/>
      <c r="G24" s="171">
        <f>IF(G26="12:1",12,IF(G26="30:1",30,IF(G26="無し","0","")))</f>
        <v>12</v>
      </c>
      <c r="H24" s="172"/>
      <c r="I24" s="168">
        <f>A24+1</f>
        <v>4</v>
      </c>
      <c r="J24" s="169"/>
      <c r="K24" s="170"/>
      <c r="M24" s="171">
        <f>IF(M26="無し",0,M26)</f>
        <v>4</v>
      </c>
      <c r="N24" s="171"/>
      <c r="O24" s="171">
        <f>IF(O26="12:1",12,IF(O26="30:1",30,IF(O26="無し","0","")))</f>
        <v>12</v>
      </c>
      <c r="P24" s="198">
        <v>1251</v>
      </c>
      <c r="Q24" s="164">
        <v>93000</v>
      </c>
    </row>
    <row r="25" spans="1:17" ht="26.25" customHeight="1" x14ac:dyDescent="0.15">
      <c r="A25" s="173" t="s">
        <v>72</v>
      </c>
      <c r="B25" s="393" t="s">
        <v>155</v>
      </c>
      <c r="C25" s="394"/>
      <c r="D25" s="394"/>
      <c r="E25" s="394"/>
      <c r="F25" s="394"/>
      <c r="G25" s="395"/>
      <c r="H25" s="174"/>
      <c r="I25" s="173" t="s">
        <v>72</v>
      </c>
      <c r="J25" s="393" t="s">
        <v>156</v>
      </c>
      <c r="K25" s="394"/>
      <c r="L25" s="394"/>
      <c r="M25" s="394"/>
      <c r="N25" s="394"/>
      <c r="O25" s="395"/>
      <c r="P25" s="198">
        <v>1252</v>
      </c>
      <c r="Q25" s="164">
        <v>107000</v>
      </c>
    </row>
    <row r="26" spans="1:17" ht="26.25" customHeight="1" x14ac:dyDescent="0.15">
      <c r="A26" s="173" t="s">
        <v>73</v>
      </c>
      <c r="B26" s="175">
        <v>4</v>
      </c>
      <c r="C26" s="176" t="s">
        <v>74</v>
      </c>
      <c r="D26" s="177" t="s">
        <v>75</v>
      </c>
      <c r="E26" s="178">
        <v>3</v>
      </c>
      <c r="F26" s="179" t="s">
        <v>76</v>
      </c>
      <c r="G26" s="180" t="s">
        <v>153</v>
      </c>
      <c r="H26" s="174"/>
      <c r="I26" s="173" t="s">
        <v>73</v>
      </c>
      <c r="J26" s="175">
        <v>4</v>
      </c>
      <c r="K26" s="176" t="s">
        <v>74</v>
      </c>
      <c r="L26" s="177" t="s">
        <v>75</v>
      </c>
      <c r="M26" s="211">
        <v>4</v>
      </c>
      <c r="N26" s="179" t="s">
        <v>76</v>
      </c>
      <c r="O26" s="180" t="s">
        <v>153</v>
      </c>
      <c r="P26" s="198">
        <v>1253</v>
      </c>
      <c r="Q26" s="164">
        <v>126000</v>
      </c>
    </row>
    <row r="27" spans="1:17" ht="15" customHeight="1" x14ac:dyDescent="0.15">
      <c r="A27" s="396" t="s">
        <v>77</v>
      </c>
      <c r="B27" s="212" t="s">
        <v>78</v>
      </c>
      <c r="C27" s="182" t="s">
        <v>79</v>
      </c>
      <c r="D27" s="398" t="s">
        <v>80</v>
      </c>
      <c r="E27" s="399"/>
      <c r="F27" s="183"/>
      <c r="G27" s="184"/>
      <c r="H27" s="185"/>
      <c r="I27" s="396" t="s">
        <v>77</v>
      </c>
      <c r="J27" s="212" t="s">
        <v>78</v>
      </c>
      <c r="K27" s="182" t="s">
        <v>79</v>
      </c>
      <c r="L27" s="398" t="s">
        <v>80</v>
      </c>
      <c r="M27" s="399"/>
      <c r="N27" s="183"/>
      <c r="O27" s="184"/>
      <c r="P27" s="198">
        <v>1254</v>
      </c>
      <c r="Q27" s="164">
        <v>146000</v>
      </c>
    </row>
    <row r="28" spans="1:17" ht="26.25" customHeight="1" x14ac:dyDescent="0.15">
      <c r="A28" s="397"/>
      <c r="B28" s="213" t="s">
        <v>81</v>
      </c>
      <c r="C28" s="188" t="s">
        <v>82</v>
      </c>
      <c r="D28" s="400" t="s">
        <v>83</v>
      </c>
      <c r="E28" s="401"/>
      <c r="F28" s="189" t="s">
        <v>84</v>
      </c>
      <c r="G28" s="190" t="s">
        <v>85</v>
      </c>
      <c r="H28" s="185"/>
      <c r="I28" s="397"/>
      <c r="J28" s="213" t="s">
        <v>81</v>
      </c>
      <c r="K28" s="188" t="s">
        <v>82</v>
      </c>
      <c r="L28" s="400" t="s">
        <v>83</v>
      </c>
      <c r="M28" s="401"/>
      <c r="N28" s="189" t="s">
        <v>84</v>
      </c>
      <c r="O28" s="190" t="s">
        <v>85</v>
      </c>
      <c r="P28" s="198">
        <v>1255</v>
      </c>
      <c r="Q28" s="164">
        <v>177000</v>
      </c>
    </row>
    <row r="29" spans="1:17" ht="18.75" customHeight="1" x14ac:dyDescent="0.15">
      <c r="A29" s="191">
        <v>4</v>
      </c>
      <c r="B29" s="192">
        <v>1</v>
      </c>
      <c r="C29" s="193">
        <v>30</v>
      </c>
      <c r="D29" s="402">
        <v>121176</v>
      </c>
      <c r="E29" s="403"/>
      <c r="F29" s="194">
        <f t="shared" ref="F29:F40" si="4">IF(D29="","",IF(D29=0,0,VLOOKUP(SUM($G$24*100,$B$26*10,$E$24),$P:$Q,2,FALSE)*B29))</f>
        <v>127000</v>
      </c>
      <c r="G29" s="194">
        <f t="shared" ref="G29:G40" si="5">IF(F29="","",MIN(D29,F29))</f>
        <v>121176</v>
      </c>
      <c r="H29" s="172"/>
      <c r="I29" s="191">
        <v>4</v>
      </c>
      <c r="J29" s="192"/>
      <c r="K29" s="193"/>
      <c r="L29" s="402"/>
      <c r="M29" s="403"/>
      <c r="N29" s="194" t="str">
        <f t="shared" ref="N29:N40" si="6">IF(L29="","",IF(L29=0,0,VLOOKUP(SUM($O$24*100,$J$26*10,$M$24),$P:$Q,2,FALSE)*J29))</f>
        <v/>
      </c>
      <c r="O29" s="194" t="str">
        <f t="shared" ref="O29:O40" si="7">IF(N29="","",MIN(L29,N29))</f>
        <v/>
      </c>
      <c r="P29" s="198">
        <v>1256</v>
      </c>
      <c r="Q29" s="164">
        <v>216000</v>
      </c>
    </row>
    <row r="30" spans="1:17" ht="18.75" customHeight="1" x14ac:dyDescent="0.15">
      <c r="A30" s="191">
        <v>5</v>
      </c>
      <c r="B30" s="195">
        <v>1</v>
      </c>
      <c r="C30" s="193">
        <v>31</v>
      </c>
      <c r="D30" s="402">
        <v>125215</v>
      </c>
      <c r="E30" s="403"/>
      <c r="F30" s="194">
        <f t="shared" si="4"/>
        <v>127000</v>
      </c>
      <c r="G30" s="194">
        <f t="shared" si="5"/>
        <v>125215</v>
      </c>
      <c r="H30" s="172"/>
      <c r="I30" s="191">
        <v>5</v>
      </c>
      <c r="J30" s="192"/>
      <c r="K30" s="193"/>
      <c r="L30" s="402"/>
      <c r="M30" s="403"/>
      <c r="N30" s="194" t="str">
        <f t="shared" si="6"/>
        <v/>
      </c>
      <c r="O30" s="194" t="str">
        <f t="shared" si="7"/>
        <v/>
      </c>
      <c r="P30" s="198">
        <v>1260</v>
      </c>
      <c r="Q30" s="164">
        <v>83000</v>
      </c>
    </row>
    <row r="31" spans="1:17" ht="18.75" customHeight="1" x14ac:dyDescent="0.15">
      <c r="A31" s="191">
        <v>6</v>
      </c>
      <c r="B31" s="195">
        <v>1</v>
      </c>
      <c r="C31" s="193">
        <v>30</v>
      </c>
      <c r="D31" s="402">
        <v>121186</v>
      </c>
      <c r="E31" s="403"/>
      <c r="F31" s="194">
        <f t="shared" si="4"/>
        <v>127000</v>
      </c>
      <c r="G31" s="194">
        <f t="shared" si="5"/>
        <v>121186</v>
      </c>
      <c r="H31" s="172"/>
      <c r="I31" s="191">
        <v>6</v>
      </c>
      <c r="J31" s="192"/>
      <c r="K31" s="193"/>
      <c r="L31" s="402"/>
      <c r="M31" s="403"/>
      <c r="N31" s="194" t="str">
        <f t="shared" si="6"/>
        <v/>
      </c>
      <c r="O31" s="194" t="str">
        <f t="shared" si="7"/>
        <v/>
      </c>
      <c r="P31" s="198">
        <v>1261</v>
      </c>
      <c r="Q31" s="164">
        <v>83000</v>
      </c>
    </row>
    <row r="32" spans="1:17" ht="18.75" customHeight="1" x14ac:dyDescent="0.15">
      <c r="A32" s="191">
        <v>7</v>
      </c>
      <c r="B32" s="195">
        <v>1</v>
      </c>
      <c r="C32" s="193">
        <v>31</v>
      </c>
      <c r="D32" s="402">
        <v>125236</v>
      </c>
      <c r="E32" s="403"/>
      <c r="F32" s="194">
        <f t="shared" si="4"/>
        <v>127000</v>
      </c>
      <c r="G32" s="194">
        <f t="shared" si="5"/>
        <v>125236</v>
      </c>
      <c r="H32" s="172"/>
      <c r="I32" s="191">
        <v>7</v>
      </c>
      <c r="J32" s="192"/>
      <c r="K32" s="193"/>
      <c r="L32" s="402"/>
      <c r="M32" s="403"/>
      <c r="N32" s="194" t="str">
        <f t="shared" si="6"/>
        <v/>
      </c>
      <c r="O32" s="194" t="str">
        <f t="shared" si="7"/>
        <v/>
      </c>
      <c r="P32" s="198">
        <v>1262</v>
      </c>
      <c r="Q32" s="164">
        <v>97000</v>
      </c>
    </row>
    <row r="33" spans="1:17" ht="18.75" customHeight="1" x14ac:dyDescent="0.15">
      <c r="A33" s="191">
        <v>8</v>
      </c>
      <c r="B33" s="195">
        <v>1</v>
      </c>
      <c r="C33" s="193">
        <v>31</v>
      </c>
      <c r="D33" s="402">
        <v>125247</v>
      </c>
      <c r="E33" s="403"/>
      <c r="F33" s="194">
        <f t="shared" si="4"/>
        <v>127000</v>
      </c>
      <c r="G33" s="194">
        <f t="shared" si="5"/>
        <v>125247</v>
      </c>
      <c r="H33" s="172"/>
      <c r="I33" s="191">
        <v>8</v>
      </c>
      <c r="J33" s="192"/>
      <c r="K33" s="193"/>
      <c r="L33" s="402"/>
      <c r="M33" s="403"/>
      <c r="N33" s="194" t="str">
        <f t="shared" si="6"/>
        <v/>
      </c>
      <c r="O33" s="194" t="str">
        <f t="shared" si="7"/>
        <v/>
      </c>
      <c r="P33" s="198">
        <v>1263</v>
      </c>
      <c r="Q33" s="164">
        <v>119000</v>
      </c>
    </row>
    <row r="34" spans="1:17" ht="18.75" customHeight="1" x14ac:dyDescent="0.15">
      <c r="A34" s="191">
        <v>9</v>
      </c>
      <c r="B34" s="195"/>
      <c r="C34" s="193"/>
      <c r="D34" s="402"/>
      <c r="E34" s="403"/>
      <c r="F34" s="194" t="str">
        <f t="shared" si="4"/>
        <v/>
      </c>
      <c r="G34" s="194" t="str">
        <f t="shared" si="5"/>
        <v/>
      </c>
      <c r="H34" s="172"/>
      <c r="I34" s="191">
        <v>9</v>
      </c>
      <c r="J34" s="192">
        <v>1</v>
      </c>
      <c r="K34" s="193">
        <v>30</v>
      </c>
      <c r="L34" s="402">
        <v>147420</v>
      </c>
      <c r="M34" s="403"/>
      <c r="N34" s="194">
        <f t="shared" si="6"/>
        <v>151000</v>
      </c>
      <c r="O34" s="194">
        <f t="shared" si="7"/>
        <v>147420</v>
      </c>
      <c r="P34" s="198">
        <v>1264</v>
      </c>
      <c r="Q34" s="164">
        <v>139000</v>
      </c>
    </row>
    <row r="35" spans="1:17" ht="18.75" customHeight="1" x14ac:dyDescent="0.15">
      <c r="A35" s="191">
        <v>10</v>
      </c>
      <c r="B35" s="195"/>
      <c r="C35" s="193"/>
      <c r="D35" s="402"/>
      <c r="E35" s="403"/>
      <c r="F35" s="194" t="str">
        <f t="shared" si="4"/>
        <v/>
      </c>
      <c r="G35" s="194" t="str">
        <f t="shared" si="5"/>
        <v/>
      </c>
      <c r="H35" s="172"/>
      <c r="I35" s="191">
        <v>10</v>
      </c>
      <c r="J35" s="192">
        <v>1</v>
      </c>
      <c r="K35" s="193">
        <v>31</v>
      </c>
      <c r="L35" s="402">
        <v>152334</v>
      </c>
      <c r="M35" s="403"/>
      <c r="N35" s="194">
        <f t="shared" si="6"/>
        <v>151000</v>
      </c>
      <c r="O35" s="194">
        <f t="shared" si="7"/>
        <v>151000</v>
      </c>
      <c r="P35" s="198">
        <v>1265</v>
      </c>
      <c r="Q35" s="164">
        <v>170000</v>
      </c>
    </row>
    <row r="36" spans="1:17" ht="18.75" customHeight="1" x14ac:dyDescent="0.15">
      <c r="A36" s="191">
        <v>11</v>
      </c>
      <c r="B36" s="196"/>
      <c r="C36" s="193"/>
      <c r="D36" s="402"/>
      <c r="E36" s="403"/>
      <c r="F36" s="194" t="str">
        <f t="shared" si="4"/>
        <v/>
      </c>
      <c r="G36" s="194" t="str">
        <f t="shared" si="5"/>
        <v/>
      </c>
      <c r="H36" s="172"/>
      <c r="I36" s="191">
        <v>11</v>
      </c>
      <c r="J36" s="214">
        <v>1</v>
      </c>
      <c r="K36" s="193">
        <v>30</v>
      </c>
      <c r="L36" s="402">
        <v>147420</v>
      </c>
      <c r="M36" s="403"/>
      <c r="N36" s="194">
        <f t="shared" si="6"/>
        <v>151000</v>
      </c>
      <c r="O36" s="194">
        <f t="shared" si="7"/>
        <v>147420</v>
      </c>
      <c r="P36" s="198">
        <v>1266</v>
      </c>
      <c r="Q36" s="164">
        <v>210000</v>
      </c>
    </row>
    <row r="37" spans="1:17" ht="18.75" customHeight="1" x14ac:dyDescent="0.15">
      <c r="A37" s="199">
        <v>12</v>
      </c>
      <c r="B37" s="192"/>
      <c r="C37" s="193"/>
      <c r="D37" s="402"/>
      <c r="E37" s="403"/>
      <c r="F37" s="194" t="str">
        <f t="shared" si="4"/>
        <v/>
      </c>
      <c r="G37" s="194" t="str">
        <f t="shared" si="5"/>
        <v/>
      </c>
      <c r="H37" s="172"/>
      <c r="I37" s="199">
        <v>12</v>
      </c>
      <c r="J37" s="192">
        <v>1</v>
      </c>
      <c r="K37" s="201">
        <v>31</v>
      </c>
      <c r="L37" s="402">
        <v>152334</v>
      </c>
      <c r="M37" s="403"/>
      <c r="N37" s="194">
        <f t="shared" si="6"/>
        <v>151000</v>
      </c>
      <c r="O37" s="194">
        <f t="shared" si="7"/>
        <v>151000</v>
      </c>
      <c r="P37" s="215">
        <v>3020</v>
      </c>
      <c r="Q37" s="216">
        <v>94000</v>
      </c>
    </row>
    <row r="38" spans="1:17" ht="18.75" customHeight="1" x14ac:dyDescent="0.15">
      <c r="A38" s="191">
        <v>1</v>
      </c>
      <c r="B38" s="202"/>
      <c r="C38" s="193"/>
      <c r="D38" s="402"/>
      <c r="E38" s="403"/>
      <c r="F38" s="194" t="str">
        <f t="shared" si="4"/>
        <v/>
      </c>
      <c r="G38" s="194" t="str">
        <f t="shared" si="5"/>
        <v/>
      </c>
      <c r="H38" s="172"/>
      <c r="I38" s="191">
        <v>1</v>
      </c>
      <c r="J38" s="202">
        <v>1</v>
      </c>
      <c r="K38" s="193">
        <v>31</v>
      </c>
      <c r="L38" s="402">
        <v>152334</v>
      </c>
      <c r="M38" s="403"/>
      <c r="N38" s="194">
        <f t="shared" si="6"/>
        <v>151000</v>
      </c>
      <c r="O38" s="194">
        <f t="shared" si="7"/>
        <v>151000</v>
      </c>
      <c r="P38" s="215">
        <v>3021</v>
      </c>
      <c r="Q38" s="216">
        <v>94000</v>
      </c>
    </row>
    <row r="39" spans="1:17" ht="18.75" customHeight="1" x14ac:dyDescent="0.15">
      <c r="A39" s="191">
        <v>2</v>
      </c>
      <c r="B39" s="195"/>
      <c r="C39" s="193"/>
      <c r="D39" s="402"/>
      <c r="E39" s="403"/>
      <c r="F39" s="194" t="str">
        <f t="shared" si="4"/>
        <v/>
      </c>
      <c r="G39" s="194" t="str">
        <f t="shared" si="5"/>
        <v/>
      </c>
      <c r="H39" s="172"/>
      <c r="I39" s="191">
        <v>2</v>
      </c>
      <c r="J39" s="195">
        <v>1</v>
      </c>
      <c r="K39" s="193">
        <v>28</v>
      </c>
      <c r="L39" s="402">
        <v>137592</v>
      </c>
      <c r="M39" s="403"/>
      <c r="N39" s="194">
        <f t="shared" si="6"/>
        <v>151000</v>
      </c>
      <c r="O39" s="194">
        <f t="shared" si="7"/>
        <v>137592</v>
      </c>
      <c r="P39" s="215">
        <v>3022</v>
      </c>
      <c r="Q39" s="216">
        <v>107000</v>
      </c>
    </row>
    <row r="40" spans="1:17" ht="18.75" customHeight="1" thickBot="1" x14ac:dyDescent="0.2">
      <c r="A40" s="191">
        <v>3</v>
      </c>
      <c r="B40" s="195"/>
      <c r="C40" s="193"/>
      <c r="D40" s="402"/>
      <c r="E40" s="403"/>
      <c r="F40" s="194" t="str">
        <f t="shared" si="4"/>
        <v/>
      </c>
      <c r="G40" s="203" t="str">
        <f t="shared" si="5"/>
        <v/>
      </c>
      <c r="H40" s="172"/>
      <c r="I40" s="191">
        <v>3</v>
      </c>
      <c r="J40" s="195">
        <v>1</v>
      </c>
      <c r="K40" s="193">
        <v>30</v>
      </c>
      <c r="L40" s="402">
        <v>147420</v>
      </c>
      <c r="M40" s="403"/>
      <c r="N40" s="194">
        <f t="shared" si="6"/>
        <v>151000</v>
      </c>
      <c r="O40" s="203">
        <f t="shared" si="7"/>
        <v>147420</v>
      </c>
      <c r="P40" s="215">
        <v>3023</v>
      </c>
      <c r="Q40" s="216">
        <v>112000</v>
      </c>
    </row>
    <row r="41" spans="1:17" ht="18.75" customHeight="1" thickBot="1" x14ac:dyDescent="0.2">
      <c r="A41" s="204" t="s">
        <v>86</v>
      </c>
      <c r="B41" s="205">
        <f>SUM(B29:B40)</f>
        <v>5</v>
      </c>
      <c r="C41" s="206"/>
      <c r="D41" s="406">
        <f>SUM(D29:D40)</f>
        <v>618060</v>
      </c>
      <c r="E41" s="407"/>
      <c r="F41" s="207">
        <f>SUM(F29:F40)</f>
        <v>635000</v>
      </c>
      <c r="G41" s="208">
        <f>SUM(G29:G40)</f>
        <v>618060</v>
      </c>
      <c r="H41" s="217"/>
      <c r="I41" s="204" t="s">
        <v>86</v>
      </c>
      <c r="J41" s="205">
        <f>SUM(J29:J40)</f>
        <v>7</v>
      </c>
      <c r="K41" s="206"/>
      <c r="L41" s="404">
        <f>SUM(L29:L40)</f>
        <v>1036854</v>
      </c>
      <c r="M41" s="405"/>
      <c r="N41" s="207">
        <f>SUM(N29:N40)</f>
        <v>1057000</v>
      </c>
      <c r="O41" s="208">
        <f>SUM(O29:O40)</f>
        <v>1032852</v>
      </c>
      <c r="P41" s="215">
        <v>3024</v>
      </c>
      <c r="Q41" s="216">
        <v>136000</v>
      </c>
    </row>
    <row r="42" spans="1:17" ht="18.75" customHeight="1" x14ac:dyDescent="0.15">
      <c r="A42" s="408" t="s">
        <v>87</v>
      </c>
      <c r="B42" s="408"/>
      <c r="C42" s="409">
        <f>F41-G41</f>
        <v>16940</v>
      </c>
      <c r="D42" s="410"/>
      <c r="E42" s="411"/>
      <c r="F42" s="412" t="s">
        <v>154</v>
      </c>
      <c r="G42" s="413"/>
      <c r="I42" s="408" t="s">
        <v>87</v>
      </c>
      <c r="J42" s="408"/>
      <c r="K42" s="409">
        <f>N41-O41</f>
        <v>24148</v>
      </c>
      <c r="L42" s="410"/>
      <c r="M42" s="411"/>
      <c r="N42" s="412" t="s">
        <v>154</v>
      </c>
      <c r="O42" s="413"/>
      <c r="P42" s="215">
        <v>3025</v>
      </c>
      <c r="Q42" s="216">
        <v>172000</v>
      </c>
    </row>
    <row r="43" spans="1:17" x14ac:dyDescent="0.15">
      <c r="P43" s="215">
        <v>3026</v>
      </c>
      <c r="Q43" s="216">
        <v>213000</v>
      </c>
    </row>
    <row r="44" spans="1:17" x14ac:dyDescent="0.15">
      <c r="P44" s="215">
        <v>3030</v>
      </c>
      <c r="Q44" s="216">
        <v>94000</v>
      </c>
    </row>
    <row r="45" spans="1:17" x14ac:dyDescent="0.15">
      <c r="P45" s="215">
        <v>3031</v>
      </c>
      <c r="Q45" s="216">
        <v>94000</v>
      </c>
    </row>
    <row r="46" spans="1:17" x14ac:dyDescent="0.15">
      <c r="P46" s="215">
        <v>3032</v>
      </c>
      <c r="Q46" s="216">
        <v>107000</v>
      </c>
    </row>
    <row r="47" spans="1:17" x14ac:dyDescent="0.15">
      <c r="P47" s="215">
        <v>3033</v>
      </c>
      <c r="Q47" s="216">
        <v>112000</v>
      </c>
    </row>
    <row r="48" spans="1:17" x14ac:dyDescent="0.15">
      <c r="P48" s="215">
        <v>3034</v>
      </c>
      <c r="Q48" s="216">
        <v>136000</v>
      </c>
    </row>
    <row r="49" spans="16:17" x14ac:dyDescent="0.15">
      <c r="P49" s="215">
        <v>3035</v>
      </c>
      <c r="Q49" s="216">
        <v>172000</v>
      </c>
    </row>
    <row r="50" spans="16:17" x14ac:dyDescent="0.15">
      <c r="P50" s="215">
        <v>3036</v>
      </c>
      <c r="Q50" s="216">
        <v>213000</v>
      </c>
    </row>
    <row r="51" spans="16:17" x14ac:dyDescent="0.15">
      <c r="P51" s="215">
        <v>3040</v>
      </c>
      <c r="Q51" s="216">
        <v>94000</v>
      </c>
    </row>
    <row r="52" spans="16:17" x14ac:dyDescent="0.15">
      <c r="P52" s="215">
        <v>3041</v>
      </c>
      <c r="Q52" s="216">
        <v>94000</v>
      </c>
    </row>
    <row r="53" spans="16:17" x14ac:dyDescent="0.15">
      <c r="P53" s="215">
        <v>3042</v>
      </c>
      <c r="Q53" s="216">
        <v>107000</v>
      </c>
    </row>
    <row r="54" spans="16:17" x14ac:dyDescent="0.15">
      <c r="P54" s="215">
        <v>3043</v>
      </c>
      <c r="Q54" s="216">
        <v>112000</v>
      </c>
    </row>
    <row r="55" spans="16:17" x14ac:dyDescent="0.15">
      <c r="P55" s="215">
        <v>3044</v>
      </c>
      <c r="Q55" s="216">
        <v>136000</v>
      </c>
    </row>
    <row r="56" spans="16:17" x14ac:dyDescent="0.15">
      <c r="P56" s="215">
        <v>3045</v>
      </c>
      <c r="Q56" s="216">
        <v>172000</v>
      </c>
    </row>
    <row r="57" spans="16:17" x14ac:dyDescent="0.15">
      <c r="P57" s="215">
        <v>3046</v>
      </c>
      <c r="Q57" s="216">
        <v>213000</v>
      </c>
    </row>
    <row r="58" spans="16:17" x14ac:dyDescent="0.15">
      <c r="P58" s="215">
        <v>3050</v>
      </c>
      <c r="Q58" s="216">
        <v>79000</v>
      </c>
    </row>
    <row r="59" spans="16:17" x14ac:dyDescent="0.15">
      <c r="P59" s="215">
        <v>3051</v>
      </c>
      <c r="Q59" s="216">
        <v>79000</v>
      </c>
    </row>
    <row r="60" spans="16:17" x14ac:dyDescent="0.15">
      <c r="P60" s="215">
        <v>3052</v>
      </c>
      <c r="Q60" s="216">
        <v>92000</v>
      </c>
    </row>
    <row r="61" spans="16:17" x14ac:dyDescent="0.15">
      <c r="P61" s="215">
        <v>3053</v>
      </c>
      <c r="Q61" s="216">
        <v>111000</v>
      </c>
    </row>
    <row r="62" spans="16:17" x14ac:dyDescent="0.15">
      <c r="P62" s="215">
        <v>3054</v>
      </c>
      <c r="Q62" s="216">
        <v>131000</v>
      </c>
    </row>
    <row r="63" spans="16:17" x14ac:dyDescent="0.15">
      <c r="P63" s="215">
        <v>3055</v>
      </c>
      <c r="Q63" s="216">
        <v>161000</v>
      </c>
    </row>
    <row r="64" spans="16:17" x14ac:dyDescent="0.15">
      <c r="P64" s="215">
        <v>3056</v>
      </c>
      <c r="Q64" s="216">
        <v>201000</v>
      </c>
    </row>
    <row r="65" spans="16:17" x14ac:dyDescent="0.15">
      <c r="P65" s="215">
        <v>3060</v>
      </c>
      <c r="Q65" s="216">
        <v>69000</v>
      </c>
    </row>
    <row r="66" spans="16:17" x14ac:dyDescent="0.15">
      <c r="P66" s="215">
        <v>3061</v>
      </c>
      <c r="Q66" s="216">
        <v>69000</v>
      </c>
    </row>
    <row r="67" spans="16:17" x14ac:dyDescent="0.15">
      <c r="P67" s="215">
        <v>3062</v>
      </c>
      <c r="Q67" s="216">
        <v>82000</v>
      </c>
    </row>
    <row r="68" spans="16:17" x14ac:dyDescent="0.15">
      <c r="P68" s="215">
        <v>3063</v>
      </c>
      <c r="Q68" s="216">
        <v>104000</v>
      </c>
    </row>
    <row r="69" spans="16:17" x14ac:dyDescent="0.15">
      <c r="P69" s="215">
        <v>3064</v>
      </c>
      <c r="Q69" s="216">
        <v>124000</v>
      </c>
    </row>
    <row r="70" spans="16:17" x14ac:dyDescent="0.15">
      <c r="P70" s="215">
        <v>3065</v>
      </c>
      <c r="Q70" s="216">
        <v>154000</v>
      </c>
    </row>
    <row r="71" spans="16:17" x14ac:dyDescent="0.15">
      <c r="P71" s="215">
        <v>3066</v>
      </c>
      <c r="Q71" s="216">
        <v>196000</v>
      </c>
    </row>
    <row r="72" spans="16:17" x14ac:dyDescent="0.15">
      <c r="P72" s="218">
        <v>20</v>
      </c>
      <c r="Q72" s="219">
        <v>85000</v>
      </c>
    </row>
    <row r="73" spans="16:17" x14ac:dyDescent="0.15">
      <c r="P73" s="218">
        <v>21</v>
      </c>
      <c r="Q73" s="219">
        <v>85000</v>
      </c>
    </row>
    <row r="74" spans="16:17" x14ac:dyDescent="0.15">
      <c r="P74" s="218">
        <v>22</v>
      </c>
      <c r="Q74" s="219">
        <v>97000</v>
      </c>
    </row>
    <row r="75" spans="16:17" x14ac:dyDescent="0.15">
      <c r="P75" s="218">
        <v>23</v>
      </c>
      <c r="Q75" s="219">
        <v>102000</v>
      </c>
    </row>
    <row r="76" spans="16:17" x14ac:dyDescent="0.15">
      <c r="P76" s="218">
        <v>24</v>
      </c>
      <c r="Q76" s="219">
        <v>126000</v>
      </c>
    </row>
    <row r="77" spans="16:17" x14ac:dyDescent="0.15">
      <c r="P77" s="218">
        <v>25</v>
      </c>
      <c r="Q77" s="219">
        <v>162000</v>
      </c>
    </row>
    <row r="78" spans="16:17" x14ac:dyDescent="0.15">
      <c r="P78" s="218">
        <v>26</v>
      </c>
      <c r="Q78" s="219">
        <v>203000</v>
      </c>
    </row>
    <row r="79" spans="16:17" x14ac:dyDescent="0.15">
      <c r="P79" s="218">
        <v>30</v>
      </c>
      <c r="Q79" s="219">
        <v>85000</v>
      </c>
    </row>
    <row r="80" spans="16:17" x14ac:dyDescent="0.15">
      <c r="P80" s="218">
        <v>31</v>
      </c>
      <c r="Q80" s="219">
        <v>85000</v>
      </c>
    </row>
    <row r="81" spans="16:17" x14ac:dyDescent="0.15">
      <c r="P81" s="218">
        <v>32</v>
      </c>
      <c r="Q81" s="219">
        <v>97000</v>
      </c>
    </row>
    <row r="82" spans="16:17" x14ac:dyDescent="0.15">
      <c r="P82" s="218">
        <v>33</v>
      </c>
      <c r="Q82" s="219">
        <v>102000</v>
      </c>
    </row>
    <row r="83" spans="16:17" x14ac:dyDescent="0.15">
      <c r="P83" s="218">
        <v>34</v>
      </c>
      <c r="Q83" s="219">
        <v>126000</v>
      </c>
    </row>
    <row r="84" spans="16:17" x14ac:dyDescent="0.15">
      <c r="P84" s="218">
        <v>35</v>
      </c>
      <c r="Q84" s="219">
        <v>162000</v>
      </c>
    </row>
    <row r="85" spans="16:17" x14ac:dyDescent="0.15">
      <c r="P85" s="218">
        <v>36</v>
      </c>
      <c r="Q85" s="219">
        <v>203000</v>
      </c>
    </row>
    <row r="86" spans="16:17" x14ac:dyDescent="0.15">
      <c r="P86" s="218">
        <v>40</v>
      </c>
      <c r="Q86" s="219">
        <v>85000</v>
      </c>
    </row>
    <row r="87" spans="16:17" x14ac:dyDescent="0.15">
      <c r="P87" s="218">
        <v>41</v>
      </c>
      <c r="Q87" s="219">
        <v>85000</v>
      </c>
    </row>
    <row r="88" spans="16:17" x14ac:dyDescent="0.15">
      <c r="P88" s="218">
        <v>42</v>
      </c>
      <c r="Q88" s="219">
        <v>97000</v>
      </c>
    </row>
    <row r="89" spans="16:17" x14ac:dyDescent="0.15">
      <c r="P89" s="218">
        <v>43</v>
      </c>
      <c r="Q89" s="219">
        <v>102000</v>
      </c>
    </row>
    <row r="90" spans="16:17" x14ac:dyDescent="0.15">
      <c r="P90" s="218">
        <v>44</v>
      </c>
      <c r="Q90" s="219">
        <v>126000</v>
      </c>
    </row>
    <row r="91" spans="16:17" x14ac:dyDescent="0.15">
      <c r="P91" s="218">
        <v>45</v>
      </c>
      <c r="Q91" s="219">
        <v>162000</v>
      </c>
    </row>
    <row r="92" spans="16:17" x14ac:dyDescent="0.15">
      <c r="P92" s="218">
        <v>46</v>
      </c>
      <c r="Q92" s="219">
        <v>203000</v>
      </c>
    </row>
    <row r="93" spans="16:17" x14ac:dyDescent="0.15">
      <c r="P93" s="218">
        <v>50</v>
      </c>
      <c r="Q93" s="219">
        <v>70000</v>
      </c>
    </row>
    <row r="94" spans="16:17" x14ac:dyDescent="0.15">
      <c r="P94" s="218">
        <v>51</v>
      </c>
      <c r="Q94" s="219">
        <v>70000</v>
      </c>
    </row>
    <row r="95" spans="16:17" x14ac:dyDescent="0.15">
      <c r="P95" s="218">
        <v>52</v>
      </c>
      <c r="Q95" s="219">
        <v>82000</v>
      </c>
    </row>
    <row r="96" spans="16:17" x14ac:dyDescent="0.15">
      <c r="P96" s="218">
        <v>53</v>
      </c>
      <c r="Q96" s="219">
        <v>101000</v>
      </c>
    </row>
    <row r="97" spans="16:17" x14ac:dyDescent="0.15">
      <c r="P97" s="218">
        <v>54</v>
      </c>
      <c r="Q97" s="219">
        <v>121000</v>
      </c>
    </row>
    <row r="98" spans="16:17" x14ac:dyDescent="0.15">
      <c r="P98" s="218">
        <v>55</v>
      </c>
      <c r="Q98" s="219">
        <v>151000</v>
      </c>
    </row>
    <row r="99" spans="16:17" x14ac:dyDescent="0.15">
      <c r="P99" s="218">
        <v>56</v>
      </c>
      <c r="Q99" s="219">
        <v>191000</v>
      </c>
    </row>
    <row r="100" spans="16:17" x14ac:dyDescent="0.15">
      <c r="P100" s="218">
        <v>60</v>
      </c>
      <c r="Q100" s="219">
        <v>60000</v>
      </c>
    </row>
    <row r="101" spans="16:17" x14ac:dyDescent="0.15">
      <c r="P101" s="218">
        <v>61</v>
      </c>
      <c r="Q101" s="219">
        <v>60000</v>
      </c>
    </row>
    <row r="102" spans="16:17" x14ac:dyDescent="0.15">
      <c r="P102" s="218">
        <v>62</v>
      </c>
      <c r="Q102" s="219">
        <v>72000</v>
      </c>
    </row>
    <row r="103" spans="16:17" x14ac:dyDescent="0.15">
      <c r="P103" s="218">
        <v>63</v>
      </c>
      <c r="Q103" s="219">
        <v>94000</v>
      </c>
    </row>
    <row r="104" spans="16:17" x14ac:dyDescent="0.15">
      <c r="P104" s="218">
        <v>64</v>
      </c>
      <c r="Q104" s="219">
        <v>114000</v>
      </c>
    </row>
    <row r="105" spans="16:17" x14ac:dyDescent="0.15">
      <c r="P105" s="218">
        <v>65</v>
      </c>
      <c r="Q105" s="219">
        <v>144000</v>
      </c>
    </row>
    <row r="106" spans="16:17" x14ac:dyDescent="0.15">
      <c r="P106" s="218">
        <v>66</v>
      </c>
      <c r="Q106" s="219">
        <v>186000</v>
      </c>
    </row>
  </sheetData>
  <sheetProtection sheet="1" scenarios="1" formatCells="0" formatColumns="0" formatRows="0" sort="0"/>
  <protectedRanges>
    <protectedRange sqref="E6 G6 B9:E20 J5:J6 M6 O6 J9:M20 B25:B26 E26 G26 B29:E40 J25:J26 M26 O26 J29:M40 B1 M1:O2 B5:B6" name="範囲1"/>
  </protectedRanges>
  <mergeCells count="86">
    <mergeCell ref="N42:O42"/>
    <mergeCell ref="D41:E41"/>
    <mergeCell ref="L41:M41"/>
    <mergeCell ref="A42:B42"/>
    <mergeCell ref="C42:E42"/>
    <mergeCell ref="F42:G42"/>
    <mergeCell ref="I42:J42"/>
    <mergeCell ref="K42:M42"/>
    <mergeCell ref="D38:E38"/>
    <mergeCell ref="L38:M38"/>
    <mergeCell ref="D39:E39"/>
    <mergeCell ref="L39:M39"/>
    <mergeCell ref="D40:E40"/>
    <mergeCell ref="L40:M40"/>
    <mergeCell ref="D35:E35"/>
    <mergeCell ref="L35:M35"/>
    <mergeCell ref="D36:E36"/>
    <mergeCell ref="L36:M36"/>
    <mergeCell ref="D37:E37"/>
    <mergeCell ref="L37:M37"/>
    <mergeCell ref="D32:E32"/>
    <mergeCell ref="L32:M32"/>
    <mergeCell ref="D33:E33"/>
    <mergeCell ref="L33:M33"/>
    <mergeCell ref="D34:E34"/>
    <mergeCell ref="L34:M34"/>
    <mergeCell ref="D29:E29"/>
    <mergeCell ref="L29:M29"/>
    <mergeCell ref="D30:E30"/>
    <mergeCell ref="L30:M30"/>
    <mergeCell ref="D31:E31"/>
    <mergeCell ref="L31:M31"/>
    <mergeCell ref="N22:O22"/>
    <mergeCell ref="B25:G25"/>
    <mergeCell ref="J25:O25"/>
    <mergeCell ref="A27:A28"/>
    <mergeCell ref="D27:E27"/>
    <mergeCell ref="I27:I28"/>
    <mergeCell ref="L27:M27"/>
    <mergeCell ref="D28:E28"/>
    <mergeCell ref="L28:M28"/>
    <mergeCell ref="D21:E21"/>
    <mergeCell ref="L21:M21"/>
    <mergeCell ref="A22:B22"/>
    <mergeCell ref="C22:E22"/>
    <mergeCell ref="F22:G22"/>
    <mergeCell ref="I22:J22"/>
    <mergeCell ref="K22:M22"/>
    <mergeCell ref="D18:E18"/>
    <mergeCell ref="L18:M18"/>
    <mergeCell ref="D19:E19"/>
    <mergeCell ref="L19:M19"/>
    <mergeCell ref="D20:E20"/>
    <mergeCell ref="L20:M20"/>
    <mergeCell ref="D15:E15"/>
    <mergeCell ref="L15:M15"/>
    <mergeCell ref="D16:E16"/>
    <mergeCell ref="L16:M16"/>
    <mergeCell ref="D17:E17"/>
    <mergeCell ref="L17:M17"/>
    <mergeCell ref="D12:E12"/>
    <mergeCell ref="L12:M12"/>
    <mergeCell ref="D13:E13"/>
    <mergeCell ref="L13:M13"/>
    <mergeCell ref="D14:E14"/>
    <mergeCell ref="L14:M14"/>
    <mergeCell ref="D9:E9"/>
    <mergeCell ref="L9:M9"/>
    <mergeCell ref="D10:E10"/>
    <mergeCell ref="L10:M10"/>
    <mergeCell ref="D11:E11"/>
    <mergeCell ref="L11:M11"/>
    <mergeCell ref="B5:G5"/>
    <mergeCell ref="J5:O5"/>
    <mergeCell ref="A7:A8"/>
    <mergeCell ref="D7:E7"/>
    <mergeCell ref="I7:I8"/>
    <mergeCell ref="L7:M7"/>
    <mergeCell ref="D8:E8"/>
    <mergeCell ref="L8:M8"/>
    <mergeCell ref="A1:A2"/>
    <mergeCell ref="B1:G2"/>
    <mergeCell ref="K1:L1"/>
    <mergeCell ref="M1:O1"/>
    <mergeCell ref="K2:L2"/>
    <mergeCell ref="M2:O2"/>
  </mergeCells>
  <phoneticPr fontId="1"/>
  <dataValidations count="3">
    <dataValidation type="list" allowBlank="1" showInputMessage="1" showErrorMessage="1" sqref="B6 J6 B26 J26">
      <formula1>"6,5,4,3,2"</formula1>
    </dataValidation>
    <dataValidation type="list" allowBlank="1" showInputMessage="1" showErrorMessage="1" sqref="E6 M6 E26 M26">
      <formula1>"6,5,4,3,2,1,無し"</formula1>
    </dataValidation>
    <dataValidation type="list" allowBlank="1" showInputMessage="1" showErrorMessage="1" sqref="G6 O6 G26 O26">
      <formula1>"12:1,30:1,無し"</formula1>
    </dataValidation>
  </dataValidations>
  <pageMargins left="3.937007874015748E-2" right="3.937007874015748E-2" top="0.19685039370078741" bottom="0" header="0.31496062992125984" footer="0.31496062992125984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BB39"/>
  <sheetViews>
    <sheetView workbookViewId="0">
      <selection activeCell="D34" sqref="D34:BB35"/>
    </sheetView>
  </sheetViews>
  <sheetFormatPr defaultColWidth="9" defaultRowHeight="13.5" x14ac:dyDescent="0.15"/>
  <cols>
    <col min="1" max="1" width="2.125" style="119" customWidth="1"/>
    <col min="2" max="70" width="2.25" style="119" customWidth="1"/>
    <col min="71" max="16384" width="9" style="119"/>
  </cols>
  <sheetData>
    <row r="2" spans="2:54" ht="36" customHeight="1" x14ac:dyDescent="0.15">
      <c r="B2" s="414" t="s">
        <v>115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</row>
    <row r="3" spans="2:54" x14ac:dyDescent="0.15">
      <c r="AN3" s="416" t="s">
        <v>116</v>
      </c>
      <c r="AO3" s="417"/>
      <c r="AP3" s="417"/>
      <c r="AQ3" s="417"/>
      <c r="AR3" s="417"/>
      <c r="AS3" s="417"/>
      <c r="AT3" s="417"/>
      <c r="AU3" s="417"/>
      <c r="AV3" s="417"/>
      <c r="AW3" s="417"/>
      <c r="AX3" s="417"/>
      <c r="AY3" s="417"/>
      <c r="AZ3" s="417"/>
      <c r="BA3" s="417"/>
      <c r="BB3" s="417"/>
    </row>
    <row r="4" spans="2:54" x14ac:dyDescent="0.15">
      <c r="AK4" s="120" t="s">
        <v>117</v>
      </c>
      <c r="AL4" s="121"/>
      <c r="AM4" s="121"/>
      <c r="AN4" s="418"/>
      <c r="AO4" s="418"/>
      <c r="AP4" s="418"/>
      <c r="AQ4" s="418"/>
      <c r="AR4" s="418"/>
      <c r="AS4" s="418"/>
      <c r="AT4" s="418"/>
      <c r="AU4" s="418"/>
      <c r="AV4" s="418"/>
      <c r="AW4" s="418"/>
      <c r="AX4" s="418"/>
      <c r="AY4" s="418"/>
      <c r="AZ4" s="418"/>
      <c r="BA4" s="418"/>
      <c r="BB4" s="418"/>
    </row>
    <row r="5" spans="2:54" x14ac:dyDescent="0.15">
      <c r="B5" s="119" t="s">
        <v>25</v>
      </c>
      <c r="AY5" s="119" t="s">
        <v>26</v>
      </c>
    </row>
    <row r="6" spans="2:54" x14ac:dyDescent="0.15">
      <c r="B6" s="419" t="s">
        <v>27</v>
      </c>
      <c r="C6" s="420"/>
      <c r="D6" s="420"/>
      <c r="E6" s="420"/>
      <c r="F6" s="421"/>
      <c r="G6" s="428" t="s">
        <v>28</v>
      </c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30"/>
      <c r="Y6" s="434" t="s">
        <v>29</v>
      </c>
      <c r="Z6" s="435"/>
      <c r="AA6" s="435"/>
      <c r="AB6" s="435"/>
      <c r="AC6" s="435"/>
      <c r="AD6" s="436"/>
      <c r="AE6" s="443" t="s">
        <v>30</v>
      </c>
      <c r="AF6" s="429"/>
      <c r="AG6" s="429"/>
      <c r="AH6" s="429"/>
      <c r="AI6" s="429"/>
      <c r="AJ6" s="430"/>
      <c r="AK6" s="447" t="s">
        <v>118</v>
      </c>
      <c r="AL6" s="435"/>
      <c r="AM6" s="435"/>
      <c r="AN6" s="435"/>
      <c r="AO6" s="435"/>
      <c r="AP6" s="435"/>
      <c r="AQ6" s="435"/>
      <c r="AR6" s="435"/>
      <c r="AS6" s="435"/>
      <c r="AT6" s="435"/>
      <c r="AU6" s="435"/>
      <c r="AV6" s="435"/>
      <c r="AW6" s="435"/>
      <c r="AX6" s="435"/>
      <c r="AY6" s="435"/>
      <c r="AZ6" s="435"/>
      <c r="BA6" s="435"/>
      <c r="BB6" s="436"/>
    </row>
    <row r="7" spans="2:54" x14ac:dyDescent="0.15">
      <c r="B7" s="422"/>
      <c r="C7" s="423"/>
      <c r="D7" s="423"/>
      <c r="E7" s="423"/>
      <c r="F7" s="424"/>
      <c r="G7" s="431"/>
      <c r="H7" s="432"/>
      <c r="I7" s="432"/>
      <c r="J7" s="432"/>
      <c r="K7" s="432"/>
      <c r="L7" s="432"/>
      <c r="M7" s="432"/>
      <c r="N7" s="432"/>
      <c r="O7" s="432"/>
      <c r="P7" s="432"/>
      <c r="Q7" s="432"/>
      <c r="R7" s="432"/>
      <c r="S7" s="432"/>
      <c r="T7" s="432"/>
      <c r="U7" s="432"/>
      <c r="V7" s="432"/>
      <c r="W7" s="432"/>
      <c r="X7" s="433"/>
      <c r="Y7" s="437"/>
      <c r="Z7" s="438"/>
      <c r="AA7" s="438"/>
      <c r="AB7" s="438"/>
      <c r="AC7" s="438"/>
      <c r="AD7" s="439"/>
      <c r="AE7" s="444"/>
      <c r="AF7" s="445"/>
      <c r="AG7" s="445"/>
      <c r="AH7" s="445"/>
      <c r="AI7" s="445"/>
      <c r="AJ7" s="446"/>
      <c r="AK7" s="437"/>
      <c r="AL7" s="438"/>
      <c r="AM7" s="438"/>
      <c r="AN7" s="438"/>
      <c r="AO7" s="438"/>
      <c r="AP7" s="438"/>
      <c r="AQ7" s="438"/>
      <c r="AR7" s="438"/>
      <c r="AS7" s="438"/>
      <c r="AT7" s="438"/>
      <c r="AU7" s="438"/>
      <c r="AV7" s="438"/>
      <c r="AW7" s="438"/>
      <c r="AX7" s="438"/>
      <c r="AY7" s="438"/>
      <c r="AZ7" s="438"/>
      <c r="BA7" s="438"/>
      <c r="BB7" s="439"/>
    </row>
    <row r="8" spans="2:54" ht="13.5" customHeight="1" x14ac:dyDescent="0.15">
      <c r="B8" s="422"/>
      <c r="C8" s="423"/>
      <c r="D8" s="423"/>
      <c r="E8" s="423"/>
      <c r="F8" s="424"/>
      <c r="G8" s="434" t="s">
        <v>31</v>
      </c>
      <c r="H8" s="448"/>
      <c r="I8" s="448"/>
      <c r="J8" s="448"/>
      <c r="K8" s="448"/>
      <c r="L8" s="449"/>
      <c r="M8" s="434" t="s">
        <v>32</v>
      </c>
      <c r="N8" s="448"/>
      <c r="O8" s="448"/>
      <c r="P8" s="448"/>
      <c r="Q8" s="448"/>
      <c r="R8" s="449"/>
      <c r="S8" s="456" t="s">
        <v>119</v>
      </c>
      <c r="T8" s="448"/>
      <c r="U8" s="448"/>
      <c r="V8" s="448"/>
      <c r="W8" s="448"/>
      <c r="X8" s="449"/>
      <c r="Y8" s="437"/>
      <c r="Z8" s="438"/>
      <c r="AA8" s="438"/>
      <c r="AB8" s="438"/>
      <c r="AC8" s="438"/>
      <c r="AD8" s="439"/>
      <c r="AE8" s="444"/>
      <c r="AF8" s="445"/>
      <c r="AG8" s="445"/>
      <c r="AH8" s="445"/>
      <c r="AI8" s="445"/>
      <c r="AJ8" s="446"/>
      <c r="AK8" s="457"/>
      <c r="AL8" s="458"/>
      <c r="AM8" s="458"/>
      <c r="AN8" s="458"/>
      <c r="AO8" s="458"/>
      <c r="AP8" s="458"/>
      <c r="AQ8" s="458"/>
      <c r="AR8" s="458"/>
      <c r="AS8" s="458"/>
      <c r="AT8" s="458"/>
      <c r="AU8" s="458"/>
      <c r="AV8" s="458"/>
      <c r="AW8" s="458"/>
      <c r="AX8" s="458"/>
      <c r="AY8" s="458"/>
      <c r="AZ8" s="458"/>
      <c r="BA8" s="458"/>
      <c r="BB8" s="459"/>
    </row>
    <row r="9" spans="2:54" x14ac:dyDescent="0.15">
      <c r="B9" s="422"/>
      <c r="C9" s="423"/>
      <c r="D9" s="423"/>
      <c r="E9" s="423"/>
      <c r="F9" s="424"/>
      <c r="G9" s="450"/>
      <c r="H9" s="451"/>
      <c r="I9" s="451"/>
      <c r="J9" s="451"/>
      <c r="K9" s="451"/>
      <c r="L9" s="452"/>
      <c r="M9" s="450"/>
      <c r="N9" s="451"/>
      <c r="O9" s="451"/>
      <c r="P9" s="451"/>
      <c r="Q9" s="451"/>
      <c r="R9" s="452"/>
      <c r="S9" s="450"/>
      <c r="T9" s="451"/>
      <c r="U9" s="451"/>
      <c r="V9" s="451"/>
      <c r="W9" s="451"/>
      <c r="X9" s="452"/>
      <c r="Y9" s="437"/>
      <c r="Z9" s="438"/>
      <c r="AA9" s="438"/>
      <c r="AB9" s="438"/>
      <c r="AC9" s="438"/>
      <c r="AD9" s="439"/>
      <c r="AE9" s="444"/>
      <c r="AF9" s="445"/>
      <c r="AG9" s="445"/>
      <c r="AH9" s="445"/>
      <c r="AI9" s="445"/>
      <c r="AJ9" s="446"/>
      <c r="AK9" s="460"/>
      <c r="AL9" s="461"/>
      <c r="AM9" s="461"/>
      <c r="AN9" s="461"/>
      <c r="AO9" s="461"/>
      <c r="AP9" s="461"/>
      <c r="AQ9" s="461"/>
      <c r="AR9" s="461"/>
      <c r="AS9" s="461"/>
      <c r="AT9" s="461"/>
      <c r="AU9" s="461"/>
      <c r="AV9" s="461"/>
      <c r="AW9" s="461"/>
      <c r="AX9" s="461"/>
      <c r="AY9" s="461"/>
      <c r="AZ9" s="461"/>
      <c r="BA9" s="461"/>
      <c r="BB9" s="462"/>
    </row>
    <row r="10" spans="2:54" x14ac:dyDescent="0.15">
      <c r="B10" s="422"/>
      <c r="C10" s="423"/>
      <c r="D10" s="423"/>
      <c r="E10" s="423"/>
      <c r="F10" s="424"/>
      <c r="G10" s="450"/>
      <c r="H10" s="451"/>
      <c r="I10" s="451"/>
      <c r="J10" s="451"/>
      <c r="K10" s="451"/>
      <c r="L10" s="452"/>
      <c r="M10" s="450"/>
      <c r="N10" s="451"/>
      <c r="O10" s="451"/>
      <c r="P10" s="451"/>
      <c r="Q10" s="451"/>
      <c r="R10" s="452"/>
      <c r="S10" s="450"/>
      <c r="T10" s="451"/>
      <c r="U10" s="451"/>
      <c r="V10" s="451"/>
      <c r="W10" s="451"/>
      <c r="X10" s="452"/>
      <c r="Y10" s="437"/>
      <c r="Z10" s="438"/>
      <c r="AA10" s="438"/>
      <c r="AB10" s="438"/>
      <c r="AC10" s="438"/>
      <c r="AD10" s="439"/>
      <c r="AE10" s="444"/>
      <c r="AF10" s="445"/>
      <c r="AG10" s="445"/>
      <c r="AH10" s="445"/>
      <c r="AI10" s="445"/>
      <c r="AJ10" s="446"/>
      <c r="AK10" s="460"/>
      <c r="AL10" s="461"/>
      <c r="AM10" s="461"/>
      <c r="AN10" s="461"/>
      <c r="AO10" s="461"/>
      <c r="AP10" s="461"/>
      <c r="AQ10" s="461"/>
      <c r="AR10" s="461"/>
      <c r="AS10" s="461"/>
      <c r="AT10" s="461"/>
      <c r="AU10" s="461"/>
      <c r="AV10" s="461"/>
      <c r="AW10" s="461"/>
      <c r="AX10" s="461"/>
      <c r="AY10" s="461"/>
      <c r="AZ10" s="461"/>
      <c r="BA10" s="461"/>
      <c r="BB10" s="462"/>
    </row>
    <row r="11" spans="2:54" x14ac:dyDescent="0.15">
      <c r="B11" s="425"/>
      <c r="C11" s="426"/>
      <c r="D11" s="426"/>
      <c r="E11" s="426"/>
      <c r="F11" s="427"/>
      <c r="G11" s="453"/>
      <c r="H11" s="454"/>
      <c r="I11" s="454"/>
      <c r="J11" s="454"/>
      <c r="K11" s="454"/>
      <c r="L11" s="455"/>
      <c r="M11" s="453"/>
      <c r="N11" s="454"/>
      <c r="O11" s="454"/>
      <c r="P11" s="454"/>
      <c r="Q11" s="454"/>
      <c r="R11" s="455"/>
      <c r="S11" s="453"/>
      <c r="T11" s="454"/>
      <c r="U11" s="454"/>
      <c r="V11" s="454"/>
      <c r="W11" s="454"/>
      <c r="X11" s="455"/>
      <c r="Y11" s="440"/>
      <c r="Z11" s="441"/>
      <c r="AA11" s="441"/>
      <c r="AB11" s="441"/>
      <c r="AC11" s="441"/>
      <c r="AD11" s="442"/>
      <c r="AE11" s="431"/>
      <c r="AF11" s="432"/>
      <c r="AG11" s="432"/>
      <c r="AH11" s="432"/>
      <c r="AI11" s="432"/>
      <c r="AJ11" s="433"/>
      <c r="AK11" s="460"/>
      <c r="AL11" s="461"/>
      <c r="AM11" s="461"/>
      <c r="AN11" s="461"/>
      <c r="AO11" s="461"/>
      <c r="AP11" s="461"/>
      <c r="AQ11" s="461"/>
      <c r="AR11" s="461"/>
      <c r="AS11" s="461"/>
      <c r="AT11" s="461"/>
      <c r="AU11" s="461"/>
      <c r="AV11" s="461"/>
      <c r="AW11" s="461"/>
      <c r="AX11" s="461"/>
      <c r="AY11" s="461"/>
      <c r="AZ11" s="461"/>
      <c r="BA11" s="461"/>
      <c r="BB11" s="462"/>
    </row>
    <row r="12" spans="2:54" x14ac:dyDescent="0.15">
      <c r="B12" s="466">
        <v>1</v>
      </c>
      <c r="C12" s="467"/>
      <c r="D12" s="467"/>
      <c r="E12" s="467"/>
      <c r="F12" s="468"/>
      <c r="G12" s="472">
        <v>6450000</v>
      </c>
      <c r="H12" s="473"/>
      <c r="I12" s="473"/>
      <c r="J12" s="473"/>
      <c r="K12" s="473"/>
      <c r="L12" s="474"/>
      <c r="M12" s="472">
        <v>4018628</v>
      </c>
      <c r="N12" s="473"/>
      <c r="O12" s="473"/>
      <c r="P12" s="473"/>
      <c r="Q12" s="473"/>
      <c r="R12" s="474"/>
      <c r="S12" s="478">
        <f>G12-M12</f>
        <v>2431372</v>
      </c>
      <c r="T12" s="479"/>
      <c r="U12" s="479"/>
      <c r="V12" s="479"/>
      <c r="W12" s="479"/>
      <c r="X12" s="480"/>
      <c r="Y12" s="484">
        <f>AT29</f>
        <v>662142</v>
      </c>
      <c r="Z12" s="485"/>
      <c r="AA12" s="485"/>
      <c r="AB12" s="485"/>
      <c r="AC12" s="485"/>
      <c r="AD12" s="486"/>
      <c r="AE12" s="478">
        <f>MIN(S12:AD13)</f>
        <v>662142</v>
      </c>
      <c r="AF12" s="479"/>
      <c r="AG12" s="479"/>
      <c r="AH12" s="479"/>
      <c r="AI12" s="479"/>
      <c r="AJ12" s="480"/>
      <c r="AK12" s="460"/>
      <c r="AL12" s="461"/>
      <c r="AM12" s="461"/>
      <c r="AN12" s="461"/>
      <c r="AO12" s="461"/>
      <c r="AP12" s="461"/>
      <c r="AQ12" s="461"/>
      <c r="AR12" s="461"/>
      <c r="AS12" s="461"/>
      <c r="AT12" s="461"/>
      <c r="AU12" s="461"/>
      <c r="AV12" s="461"/>
      <c r="AW12" s="461"/>
      <c r="AX12" s="461"/>
      <c r="AY12" s="461"/>
      <c r="AZ12" s="461"/>
      <c r="BA12" s="461"/>
      <c r="BB12" s="462"/>
    </row>
    <row r="13" spans="2:54" x14ac:dyDescent="0.15">
      <c r="B13" s="469"/>
      <c r="C13" s="470"/>
      <c r="D13" s="470"/>
      <c r="E13" s="470"/>
      <c r="F13" s="471"/>
      <c r="G13" s="475"/>
      <c r="H13" s="476"/>
      <c r="I13" s="476"/>
      <c r="J13" s="476"/>
      <c r="K13" s="476"/>
      <c r="L13" s="477"/>
      <c r="M13" s="475"/>
      <c r="N13" s="476"/>
      <c r="O13" s="476"/>
      <c r="P13" s="476"/>
      <c r="Q13" s="476"/>
      <c r="R13" s="477"/>
      <c r="S13" s="481"/>
      <c r="T13" s="482"/>
      <c r="U13" s="482"/>
      <c r="V13" s="482"/>
      <c r="W13" s="482"/>
      <c r="X13" s="483"/>
      <c r="Y13" s="487"/>
      <c r="Z13" s="488"/>
      <c r="AA13" s="488"/>
      <c r="AB13" s="488"/>
      <c r="AC13" s="488"/>
      <c r="AD13" s="489"/>
      <c r="AE13" s="481"/>
      <c r="AF13" s="482"/>
      <c r="AG13" s="482"/>
      <c r="AH13" s="482"/>
      <c r="AI13" s="482"/>
      <c r="AJ13" s="483"/>
      <c r="AK13" s="463"/>
      <c r="AL13" s="464"/>
      <c r="AM13" s="464"/>
      <c r="AN13" s="464"/>
      <c r="AO13" s="464"/>
      <c r="AP13" s="464"/>
      <c r="AQ13" s="464"/>
      <c r="AR13" s="464"/>
      <c r="AS13" s="464"/>
      <c r="AT13" s="464"/>
      <c r="AU13" s="464"/>
      <c r="AV13" s="464"/>
      <c r="AW13" s="464"/>
      <c r="AX13" s="464"/>
      <c r="AY13" s="464"/>
      <c r="AZ13" s="464"/>
      <c r="BA13" s="464"/>
      <c r="BB13" s="465"/>
    </row>
    <row r="14" spans="2:54" x14ac:dyDescent="0.15">
      <c r="B14" s="435" t="s">
        <v>34</v>
      </c>
      <c r="C14" s="435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</row>
    <row r="16" spans="2:54" x14ac:dyDescent="0.15">
      <c r="B16" s="119" t="s">
        <v>35</v>
      </c>
    </row>
    <row r="17" spans="2:54" x14ac:dyDescent="0.15">
      <c r="B17" s="434" t="s">
        <v>36</v>
      </c>
      <c r="C17" s="435"/>
      <c r="D17" s="435"/>
      <c r="E17" s="435"/>
      <c r="F17" s="435"/>
      <c r="G17" s="435"/>
      <c r="H17" s="435"/>
      <c r="I17" s="435"/>
      <c r="J17" s="436"/>
      <c r="K17" s="447" t="s">
        <v>37</v>
      </c>
      <c r="L17" s="436"/>
      <c r="M17" s="434" t="s">
        <v>120</v>
      </c>
      <c r="N17" s="435"/>
      <c r="O17" s="435"/>
      <c r="P17" s="436"/>
      <c r="Q17" s="434" t="s">
        <v>38</v>
      </c>
      <c r="R17" s="435"/>
      <c r="S17" s="435"/>
      <c r="T17" s="435"/>
      <c r="U17" s="435"/>
      <c r="V17" s="435"/>
      <c r="W17" s="436"/>
      <c r="X17" s="434" t="s">
        <v>39</v>
      </c>
      <c r="Y17" s="435"/>
      <c r="Z17" s="435"/>
      <c r="AA17" s="435"/>
      <c r="AB17" s="436"/>
      <c r="AC17" s="434" t="s">
        <v>40</v>
      </c>
      <c r="AD17" s="448"/>
      <c r="AE17" s="448"/>
      <c r="AF17" s="448"/>
      <c r="AG17" s="448"/>
      <c r="AH17" s="448"/>
      <c r="AI17" s="448"/>
      <c r="AJ17" s="449"/>
      <c r="AK17" s="434" t="s">
        <v>41</v>
      </c>
      <c r="AL17" s="448"/>
      <c r="AM17" s="448"/>
      <c r="AN17" s="448"/>
      <c r="AO17" s="448"/>
      <c r="AP17" s="448"/>
      <c r="AQ17" s="448"/>
      <c r="AR17" s="448"/>
      <c r="AS17" s="449"/>
      <c r="AT17" s="434" t="s">
        <v>42</v>
      </c>
      <c r="AU17" s="448"/>
      <c r="AV17" s="448"/>
      <c r="AW17" s="448"/>
      <c r="AX17" s="448"/>
      <c r="AY17" s="448"/>
      <c r="AZ17" s="448"/>
      <c r="BA17" s="448"/>
      <c r="BB17" s="449"/>
    </row>
    <row r="18" spans="2:54" x14ac:dyDescent="0.15">
      <c r="B18" s="440"/>
      <c r="C18" s="441"/>
      <c r="D18" s="441"/>
      <c r="E18" s="441"/>
      <c r="F18" s="441"/>
      <c r="G18" s="441"/>
      <c r="H18" s="441"/>
      <c r="I18" s="441"/>
      <c r="J18" s="442"/>
      <c r="K18" s="440"/>
      <c r="L18" s="442"/>
      <c r="M18" s="440"/>
      <c r="N18" s="441"/>
      <c r="O18" s="441"/>
      <c r="P18" s="442"/>
      <c r="Q18" s="440"/>
      <c r="R18" s="441"/>
      <c r="S18" s="441"/>
      <c r="T18" s="441"/>
      <c r="U18" s="441"/>
      <c r="V18" s="441"/>
      <c r="W18" s="442"/>
      <c r="X18" s="440"/>
      <c r="Y18" s="441"/>
      <c r="Z18" s="441"/>
      <c r="AA18" s="441"/>
      <c r="AB18" s="442"/>
      <c r="AC18" s="453"/>
      <c r="AD18" s="454"/>
      <c r="AE18" s="454"/>
      <c r="AF18" s="454"/>
      <c r="AG18" s="454"/>
      <c r="AH18" s="454"/>
      <c r="AI18" s="454"/>
      <c r="AJ18" s="455"/>
      <c r="AK18" s="453"/>
      <c r="AL18" s="454"/>
      <c r="AM18" s="454"/>
      <c r="AN18" s="454"/>
      <c r="AO18" s="454"/>
      <c r="AP18" s="454"/>
      <c r="AQ18" s="454"/>
      <c r="AR18" s="454"/>
      <c r="AS18" s="455"/>
      <c r="AT18" s="453"/>
      <c r="AU18" s="454"/>
      <c r="AV18" s="454"/>
      <c r="AW18" s="454"/>
      <c r="AX18" s="454"/>
      <c r="AY18" s="454"/>
      <c r="AZ18" s="454"/>
      <c r="BA18" s="454"/>
      <c r="BB18" s="455"/>
    </row>
    <row r="19" spans="2:54" x14ac:dyDescent="0.15">
      <c r="B19" s="490" t="s">
        <v>121</v>
      </c>
      <c r="C19" s="491"/>
      <c r="D19" s="491"/>
      <c r="E19" s="491"/>
      <c r="F19" s="491"/>
      <c r="G19" s="491"/>
      <c r="H19" s="491"/>
      <c r="I19" s="491"/>
      <c r="J19" s="492"/>
      <c r="K19" s="496">
        <v>4</v>
      </c>
      <c r="L19" s="497"/>
      <c r="M19" s="496">
        <v>6</v>
      </c>
      <c r="N19" s="500"/>
      <c r="O19" s="500"/>
      <c r="P19" s="497"/>
      <c r="Q19" s="502" t="s">
        <v>122</v>
      </c>
      <c r="R19" s="503"/>
      <c r="S19" s="503"/>
      <c r="T19" s="503"/>
      <c r="U19" s="503"/>
      <c r="V19" s="503"/>
      <c r="W19" s="504"/>
      <c r="X19" s="508">
        <v>12</v>
      </c>
      <c r="Y19" s="509"/>
      <c r="Z19" s="509"/>
      <c r="AA19" s="509"/>
      <c r="AB19" s="510"/>
      <c r="AC19" s="514">
        <v>227000</v>
      </c>
      <c r="AD19" s="515"/>
      <c r="AE19" s="515"/>
      <c r="AF19" s="515"/>
      <c r="AG19" s="515"/>
      <c r="AH19" s="515"/>
      <c r="AI19" s="515"/>
      <c r="AJ19" s="516"/>
      <c r="AK19" s="514">
        <v>2153878</v>
      </c>
      <c r="AL19" s="515"/>
      <c r="AM19" s="515"/>
      <c r="AN19" s="515"/>
      <c r="AO19" s="515"/>
      <c r="AP19" s="515"/>
      <c r="AQ19" s="515"/>
      <c r="AR19" s="515"/>
      <c r="AS19" s="516"/>
      <c r="AT19" s="520">
        <f>X19*AC19-AK19</f>
        <v>570122</v>
      </c>
      <c r="AU19" s="521"/>
      <c r="AV19" s="521"/>
      <c r="AW19" s="521"/>
      <c r="AX19" s="521"/>
      <c r="AY19" s="521"/>
      <c r="AZ19" s="521"/>
      <c r="BA19" s="521"/>
      <c r="BB19" s="522"/>
    </row>
    <row r="20" spans="2:54" x14ac:dyDescent="0.15">
      <c r="B20" s="493"/>
      <c r="C20" s="494"/>
      <c r="D20" s="494"/>
      <c r="E20" s="494"/>
      <c r="F20" s="494"/>
      <c r="G20" s="494"/>
      <c r="H20" s="494"/>
      <c r="I20" s="494"/>
      <c r="J20" s="495"/>
      <c r="K20" s="498"/>
      <c r="L20" s="499"/>
      <c r="M20" s="498"/>
      <c r="N20" s="501"/>
      <c r="O20" s="501"/>
      <c r="P20" s="499"/>
      <c r="Q20" s="505"/>
      <c r="R20" s="506"/>
      <c r="S20" s="506"/>
      <c r="T20" s="506"/>
      <c r="U20" s="506"/>
      <c r="V20" s="506"/>
      <c r="W20" s="507"/>
      <c r="X20" s="511"/>
      <c r="Y20" s="512"/>
      <c r="Z20" s="512"/>
      <c r="AA20" s="512"/>
      <c r="AB20" s="513"/>
      <c r="AC20" s="517"/>
      <c r="AD20" s="518"/>
      <c r="AE20" s="518"/>
      <c r="AF20" s="518"/>
      <c r="AG20" s="518"/>
      <c r="AH20" s="518"/>
      <c r="AI20" s="518"/>
      <c r="AJ20" s="519"/>
      <c r="AK20" s="517"/>
      <c r="AL20" s="518"/>
      <c r="AM20" s="518"/>
      <c r="AN20" s="518"/>
      <c r="AO20" s="518"/>
      <c r="AP20" s="518"/>
      <c r="AQ20" s="518"/>
      <c r="AR20" s="518"/>
      <c r="AS20" s="519"/>
      <c r="AT20" s="523"/>
      <c r="AU20" s="524"/>
      <c r="AV20" s="524"/>
      <c r="AW20" s="524"/>
      <c r="AX20" s="524"/>
      <c r="AY20" s="524"/>
      <c r="AZ20" s="524"/>
      <c r="BA20" s="524"/>
      <c r="BB20" s="525"/>
    </row>
    <row r="21" spans="2:54" x14ac:dyDescent="0.15">
      <c r="B21" s="490" t="s">
        <v>123</v>
      </c>
      <c r="C21" s="532"/>
      <c r="D21" s="532"/>
      <c r="E21" s="532"/>
      <c r="F21" s="532"/>
      <c r="G21" s="532"/>
      <c r="H21" s="532"/>
      <c r="I21" s="532"/>
      <c r="J21" s="533"/>
      <c r="K21" s="496">
        <v>6</v>
      </c>
      <c r="L21" s="497"/>
      <c r="M21" s="496">
        <v>1</v>
      </c>
      <c r="N21" s="500"/>
      <c r="O21" s="500"/>
      <c r="P21" s="497"/>
      <c r="Q21" s="502" t="s">
        <v>124</v>
      </c>
      <c r="R21" s="503"/>
      <c r="S21" s="503"/>
      <c r="T21" s="503"/>
      <c r="U21" s="503"/>
      <c r="V21" s="503"/>
      <c r="W21" s="504"/>
      <c r="X21" s="508">
        <v>3.19</v>
      </c>
      <c r="Y21" s="509"/>
      <c r="Z21" s="509"/>
      <c r="AA21" s="509"/>
      <c r="AB21" s="510"/>
      <c r="AC21" s="514">
        <v>83000</v>
      </c>
      <c r="AD21" s="515"/>
      <c r="AE21" s="515"/>
      <c r="AF21" s="515"/>
      <c r="AG21" s="515"/>
      <c r="AH21" s="515"/>
      <c r="AI21" s="515"/>
      <c r="AJ21" s="516"/>
      <c r="AK21" s="514">
        <v>213838</v>
      </c>
      <c r="AL21" s="515"/>
      <c r="AM21" s="515"/>
      <c r="AN21" s="515"/>
      <c r="AO21" s="515"/>
      <c r="AP21" s="515"/>
      <c r="AQ21" s="515"/>
      <c r="AR21" s="515"/>
      <c r="AS21" s="516"/>
      <c r="AT21" s="526">
        <f>X21*AC21-AK21</f>
        <v>50932</v>
      </c>
      <c r="AU21" s="527"/>
      <c r="AV21" s="527"/>
      <c r="AW21" s="527"/>
      <c r="AX21" s="527"/>
      <c r="AY21" s="527"/>
      <c r="AZ21" s="527"/>
      <c r="BA21" s="527"/>
      <c r="BB21" s="528"/>
    </row>
    <row r="22" spans="2:54" x14ac:dyDescent="0.15">
      <c r="B22" s="534"/>
      <c r="C22" s="535"/>
      <c r="D22" s="535"/>
      <c r="E22" s="535"/>
      <c r="F22" s="535"/>
      <c r="G22" s="535"/>
      <c r="H22" s="535"/>
      <c r="I22" s="535"/>
      <c r="J22" s="536"/>
      <c r="K22" s="498"/>
      <c r="L22" s="499"/>
      <c r="M22" s="498"/>
      <c r="N22" s="501"/>
      <c r="O22" s="501"/>
      <c r="P22" s="499"/>
      <c r="Q22" s="505"/>
      <c r="R22" s="506"/>
      <c r="S22" s="506"/>
      <c r="T22" s="506"/>
      <c r="U22" s="506"/>
      <c r="V22" s="506"/>
      <c r="W22" s="507"/>
      <c r="X22" s="511"/>
      <c r="Y22" s="512"/>
      <c r="Z22" s="512"/>
      <c r="AA22" s="512"/>
      <c r="AB22" s="513"/>
      <c r="AC22" s="517"/>
      <c r="AD22" s="518"/>
      <c r="AE22" s="518"/>
      <c r="AF22" s="518"/>
      <c r="AG22" s="518"/>
      <c r="AH22" s="518"/>
      <c r="AI22" s="518"/>
      <c r="AJ22" s="519"/>
      <c r="AK22" s="517"/>
      <c r="AL22" s="518"/>
      <c r="AM22" s="518"/>
      <c r="AN22" s="518"/>
      <c r="AO22" s="518"/>
      <c r="AP22" s="518"/>
      <c r="AQ22" s="518"/>
      <c r="AR22" s="518"/>
      <c r="AS22" s="519"/>
      <c r="AT22" s="529"/>
      <c r="AU22" s="530"/>
      <c r="AV22" s="530"/>
      <c r="AW22" s="530"/>
      <c r="AX22" s="530"/>
      <c r="AY22" s="530"/>
      <c r="AZ22" s="530"/>
      <c r="BA22" s="530"/>
      <c r="BB22" s="531"/>
    </row>
    <row r="23" spans="2:54" x14ac:dyDescent="0.15">
      <c r="B23" s="490" t="s">
        <v>121</v>
      </c>
      <c r="C23" s="532"/>
      <c r="D23" s="532"/>
      <c r="E23" s="532"/>
      <c r="F23" s="532"/>
      <c r="G23" s="532"/>
      <c r="H23" s="532"/>
      <c r="I23" s="532"/>
      <c r="J23" s="533"/>
      <c r="K23" s="496">
        <v>4</v>
      </c>
      <c r="L23" s="497"/>
      <c r="M23" s="496">
        <v>3</v>
      </c>
      <c r="N23" s="500"/>
      <c r="O23" s="500"/>
      <c r="P23" s="497"/>
      <c r="Q23" s="502" t="s">
        <v>125</v>
      </c>
      <c r="R23" s="503"/>
      <c r="S23" s="503"/>
      <c r="T23" s="503"/>
      <c r="U23" s="503"/>
      <c r="V23" s="503"/>
      <c r="W23" s="504"/>
      <c r="X23" s="508">
        <v>5</v>
      </c>
      <c r="Y23" s="509"/>
      <c r="Z23" s="509"/>
      <c r="AA23" s="509"/>
      <c r="AB23" s="510"/>
      <c r="AC23" s="514">
        <v>127000</v>
      </c>
      <c r="AD23" s="515"/>
      <c r="AE23" s="515"/>
      <c r="AF23" s="515"/>
      <c r="AG23" s="515"/>
      <c r="AH23" s="515"/>
      <c r="AI23" s="515"/>
      <c r="AJ23" s="516"/>
      <c r="AK23" s="514">
        <v>618060</v>
      </c>
      <c r="AL23" s="515"/>
      <c r="AM23" s="515"/>
      <c r="AN23" s="515"/>
      <c r="AO23" s="515"/>
      <c r="AP23" s="515"/>
      <c r="AQ23" s="515"/>
      <c r="AR23" s="515"/>
      <c r="AS23" s="516"/>
      <c r="AT23" s="526">
        <f>X23*AC23-AK23</f>
        <v>16940</v>
      </c>
      <c r="AU23" s="527"/>
      <c r="AV23" s="527"/>
      <c r="AW23" s="527"/>
      <c r="AX23" s="527"/>
      <c r="AY23" s="527"/>
      <c r="AZ23" s="527"/>
      <c r="BA23" s="527"/>
      <c r="BB23" s="528"/>
    </row>
    <row r="24" spans="2:54" x14ac:dyDescent="0.15">
      <c r="B24" s="534"/>
      <c r="C24" s="535"/>
      <c r="D24" s="535"/>
      <c r="E24" s="535"/>
      <c r="F24" s="535"/>
      <c r="G24" s="535"/>
      <c r="H24" s="535"/>
      <c r="I24" s="535"/>
      <c r="J24" s="536"/>
      <c r="K24" s="498"/>
      <c r="L24" s="499"/>
      <c r="M24" s="498"/>
      <c r="N24" s="501"/>
      <c r="O24" s="501"/>
      <c r="P24" s="499"/>
      <c r="Q24" s="505"/>
      <c r="R24" s="506"/>
      <c r="S24" s="506"/>
      <c r="T24" s="506"/>
      <c r="U24" s="506"/>
      <c r="V24" s="506"/>
      <c r="W24" s="507"/>
      <c r="X24" s="511"/>
      <c r="Y24" s="512"/>
      <c r="Z24" s="512"/>
      <c r="AA24" s="512"/>
      <c r="AB24" s="513"/>
      <c r="AC24" s="517"/>
      <c r="AD24" s="518"/>
      <c r="AE24" s="518"/>
      <c r="AF24" s="518"/>
      <c r="AG24" s="518"/>
      <c r="AH24" s="518"/>
      <c r="AI24" s="518"/>
      <c r="AJ24" s="519"/>
      <c r="AK24" s="517"/>
      <c r="AL24" s="518"/>
      <c r="AM24" s="518"/>
      <c r="AN24" s="518"/>
      <c r="AO24" s="518"/>
      <c r="AP24" s="518"/>
      <c r="AQ24" s="518"/>
      <c r="AR24" s="518"/>
      <c r="AS24" s="519"/>
      <c r="AT24" s="529"/>
      <c r="AU24" s="530"/>
      <c r="AV24" s="530"/>
      <c r="AW24" s="530"/>
      <c r="AX24" s="530"/>
      <c r="AY24" s="530"/>
      <c r="AZ24" s="530"/>
      <c r="BA24" s="530"/>
      <c r="BB24" s="531"/>
    </row>
    <row r="25" spans="2:54" x14ac:dyDescent="0.15">
      <c r="B25" s="537" t="s">
        <v>121</v>
      </c>
      <c r="C25" s="491"/>
      <c r="D25" s="491"/>
      <c r="E25" s="491"/>
      <c r="F25" s="491"/>
      <c r="G25" s="491"/>
      <c r="H25" s="491"/>
      <c r="I25" s="491"/>
      <c r="J25" s="492"/>
      <c r="K25" s="496">
        <v>4</v>
      </c>
      <c r="L25" s="497"/>
      <c r="M25" s="496">
        <v>4</v>
      </c>
      <c r="N25" s="500"/>
      <c r="O25" s="500"/>
      <c r="P25" s="497"/>
      <c r="Q25" s="502" t="s">
        <v>126</v>
      </c>
      <c r="R25" s="503"/>
      <c r="S25" s="503"/>
      <c r="T25" s="503"/>
      <c r="U25" s="503"/>
      <c r="V25" s="503"/>
      <c r="W25" s="504"/>
      <c r="X25" s="508">
        <v>7</v>
      </c>
      <c r="Y25" s="509"/>
      <c r="Z25" s="509"/>
      <c r="AA25" s="509"/>
      <c r="AB25" s="510"/>
      <c r="AC25" s="514">
        <v>151000</v>
      </c>
      <c r="AD25" s="515"/>
      <c r="AE25" s="515"/>
      <c r="AF25" s="515"/>
      <c r="AG25" s="515"/>
      <c r="AH25" s="515"/>
      <c r="AI25" s="515"/>
      <c r="AJ25" s="516"/>
      <c r="AK25" s="514">
        <v>1032852</v>
      </c>
      <c r="AL25" s="515"/>
      <c r="AM25" s="515"/>
      <c r="AN25" s="515"/>
      <c r="AO25" s="515"/>
      <c r="AP25" s="515"/>
      <c r="AQ25" s="515"/>
      <c r="AR25" s="515"/>
      <c r="AS25" s="516"/>
      <c r="AT25" s="526">
        <f>X25*AC25-AK25</f>
        <v>24148</v>
      </c>
      <c r="AU25" s="527"/>
      <c r="AV25" s="527"/>
      <c r="AW25" s="527"/>
      <c r="AX25" s="527"/>
      <c r="AY25" s="527"/>
      <c r="AZ25" s="527"/>
      <c r="BA25" s="527"/>
      <c r="BB25" s="528"/>
    </row>
    <row r="26" spans="2:54" x14ac:dyDescent="0.15">
      <c r="B26" s="493"/>
      <c r="C26" s="494"/>
      <c r="D26" s="494"/>
      <c r="E26" s="494"/>
      <c r="F26" s="494"/>
      <c r="G26" s="494"/>
      <c r="H26" s="494"/>
      <c r="I26" s="494"/>
      <c r="J26" s="495"/>
      <c r="K26" s="498"/>
      <c r="L26" s="499"/>
      <c r="M26" s="498"/>
      <c r="N26" s="501"/>
      <c r="O26" s="501"/>
      <c r="P26" s="499"/>
      <c r="Q26" s="505"/>
      <c r="R26" s="506"/>
      <c r="S26" s="506"/>
      <c r="T26" s="506"/>
      <c r="U26" s="506"/>
      <c r="V26" s="506"/>
      <c r="W26" s="507"/>
      <c r="X26" s="511"/>
      <c r="Y26" s="512"/>
      <c r="Z26" s="512"/>
      <c r="AA26" s="512"/>
      <c r="AB26" s="513"/>
      <c r="AC26" s="517"/>
      <c r="AD26" s="518"/>
      <c r="AE26" s="518"/>
      <c r="AF26" s="518"/>
      <c r="AG26" s="518"/>
      <c r="AH26" s="518"/>
      <c r="AI26" s="518"/>
      <c r="AJ26" s="519"/>
      <c r="AK26" s="517"/>
      <c r="AL26" s="518"/>
      <c r="AM26" s="518"/>
      <c r="AN26" s="518"/>
      <c r="AO26" s="518"/>
      <c r="AP26" s="518"/>
      <c r="AQ26" s="518"/>
      <c r="AR26" s="518"/>
      <c r="AS26" s="519"/>
      <c r="AT26" s="529"/>
      <c r="AU26" s="530"/>
      <c r="AV26" s="530"/>
      <c r="AW26" s="530"/>
      <c r="AX26" s="530"/>
      <c r="AY26" s="530"/>
      <c r="AZ26" s="530"/>
      <c r="BA26" s="530"/>
      <c r="BB26" s="531"/>
    </row>
    <row r="27" spans="2:54" x14ac:dyDescent="0.15">
      <c r="B27" s="537"/>
      <c r="C27" s="491"/>
      <c r="D27" s="491"/>
      <c r="E27" s="491"/>
      <c r="F27" s="491"/>
      <c r="G27" s="491"/>
      <c r="H27" s="491"/>
      <c r="I27" s="491"/>
      <c r="J27" s="492"/>
      <c r="K27" s="496"/>
      <c r="L27" s="497"/>
      <c r="M27" s="496"/>
      <c r="N27" s="500"/>
      <c r="O27" s="500"/>
      <c r="P27" s="497"/>
      <c r="Q27" s="502"/>
      <c r="R27" s="503"/>
      <c r="S27" s="503"/>
      <c r="T27" s="503"/>
      <c r="U27" s="503"/>
      <c r="V27" s="503"/>
      <c r="W27" s="504"/>
      <c r="X27" s="496"/>
      <c r="Y27" s="500"/>
      <c r="Z27" s="500"/>
      <c r="AA27" s="500"/>
      <c r="AB27" s="497"/>
      <c r="AC27" s="514"/>
      <c r="AD27" s="515"/>
      <c r="AE27" s="515"/>
      <c r="AF27" s="515"/>
      <c r="AG27" s="515"/>
      <c r="AH27" s="515"/>
      <c r="AI27" s="515"/>
      <c r="AJ27" s="516"/>
      <c r="AK27" s="514"/>
      <c r="AL27" s="515"/>
      <c r="AM27" s="515"/>
      <c r="AN27" s="515"/>
      <c r="AO27" s="515"/>
      <c r="AP27" s="515"/>
      <c r="AQ27" s="515"/>
      <c r="AR27" s="515"/>
      <c r="AS27" s="516"/>
      <c r="AT27" s="526">
        <f>X27*AC27-AK27</f>
        <v>0</v>
      </c>
      <c r="AU27" s="527"/>
      <c r="AV27" s="527"/>
      <c r="AW27" s="527"/>
      <c r="AX27" s="527"/>
      <c r="AY27" s="527"/>
      <c r="AZ27" s="527"/>
      <c r="BA27" s="527"/>
      <c r="BB27" s="528"/>
    </row>
    <row r="28" spans="2:54" x14ac:dyDescent="0.15">
      <c r="B28" s="493"/>
      <c r="C28" s="494"/>
      <c r="D28" s="494"/>
      <c r="E28" s="494"/>
      <c r="F28" s="494"/>
      <c r="G28" s="494"/>
      <c r="H28" s="494"/>
      <c r="I28" s="494"/>
      <c r="J28" s="495"/>
      <c r="K28" s="498"/>
      <c r="L28" s="499"/>
      <c r="M28" s="498"/>
      <c r="N28" s="501"/>
      <c r="O28" s="501"/>
      <c r="P28" s="499"/>
      <c r="Q28" s="505"/>
      <c r="R28" s="506"/>
      <c r="S28" s="506"/>
      <c r="T28" s="506"/>
      <c r="U28" s="506"/>
      <c r="V28" s="506"/>
      <c r="W28" s="507"/>
      <c r="X28" s="498"/>
      <c r="Y28" s="501"/>
      <c r="Z28" s="501"/>
      <c r="AA28" s="501"/>
      <c r="AB28" s="499"/>
      <c r="AC28" s="517"/>
      <c r="AD28" s="518"/>
      <c r="AE28" s="518"/>
      <c r="AF28" s="518"/>
      <c r="AG28" s="518"/>
      <c r="AH28" s="518"/>
      <c r="AI28" s="518"/>
      <c r="AJ28" s="519"/>
      <c r="AK28" s="517"/>
      <c r="AL28" s="518"/>
      <c r="AM28" s="518"/>
      <c r="AN28" s="518"/>
      <c r="AO28" s="518"/>
      <c r="AP28" s="518"/>
      <c r="AQ28" s="518"/>
      <c r="AR28" s="518"/>
      <c r="AS28" s="519"/>
      <c r="AT28" s="529"/>
      <c r="AU28" s="530"/>
      <c r="AV28" s="530"/>
      <c r="AW28" s="530"/>
      <c r="AX28" s="530"/>
      <c r="AY28" s="530"/>
      <c r="AZ28" s="530"/>
      <c r="BA28" s="530"/>
      <c r="BB28" s="531"/>
    </row>
    <row r="29" spans="2:54" x14ac:dyDescent="0.15">
      <c r="B29" s="538" t="s">
        <v>43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  <c r="AC29" s="539"/>
      <c r="AD29" s="539"/>
      <c r="AE29" s="539"/>
      <c r="AF29" s="539"/>
      <c r="AG29" s="539"/>
      <c r="AH29" s="539"/>
      <c r="AI29" s="539"/>
      <c r="AJ29" s="539"/>
      <c r="AK29" s="542">
        <f>SUM(AK19:AS28)</f>
        <v>4018628</v>
      </c>
      <c r="AL29" s="542"/>
      <c r="AM29" s="542"/>
      <c r="AN29" s="542"/>
      <c r="AO29" s="542"/>
      <c r="AP29" s="542"/>
      <c r="AQ29" s="542"/>
      <c r="AR29" s="542"/>
      <c r="AS29" s="542"/>
      <c r="AT29" s="543">
        <f>SUM(AT19:BB28)</f>
        <v>662142</v>
      </c>
      <c r="AU29" s="544"/>
      <c r="AV29" s="544"/>
      <c r="AW29" s="544"/>
      <c r="AX29" s="544"/>
      <c r="AY29" s="544"/>
      <c r="AZ29" s="544"/>
      <c r="BA29" s="544"/>
      <c r="BB29" s="545"/>
    </row>
    <row r="30" spans="2:54" x14ac:dyDescent="0.15">
      <c r="B30" s="540"/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1"/>
      <c r="Y30" s="541"/>
      <c r="Z30" s="541"/>
      <c r="AA30" s="541"/>
      <c r="AB30" s="541"/>
      <c r="AC30" s="541"/>
      <c r="AD30" s="541"/>
      <c r="AE30" s="541"/>
      <c r="AF30" s="541"/>
      <c r="AG30" s="541"/>
      <c r="AH30" s="541"/>
      <c r="AI30" s="541"/>
      <c r="AJ30" s="541"/>
      <c r="AK30" s="542"/>
      <c r="AL30" s="542"/>
      <c r="AM30" s="542"/>
      <c r="AN30" s="542"/>
      <c r="AO30" s="542"/>
      <c r="AP30" s="542"/>
      <c r="AQ30" s="542"/>
      <c r="AR30" s="542"/>
      <c r="AS30" s="542"/>
      <c r="AT30" s="546"/>
      <c r="AU30" s="547"/>
      <c r="AV30" s="547"/>
      <c r="AW30" s="547"/>
      <c r="AX30" s="547"/>
      <c r="AY30" s="547"/>
      <c r="AZ30" s="547"/>
      <c r="BA30" s="547"/>
      <c r="BB30" s="548"/>
    </row>
    <row r="31" spans="2:54" x14ac:dyDescent="0.15">
      <c r="B31" s="119" t="s">
        <v>44</v>
      </c>
    </row>
    <row r="32" spans="2:54" ht="13.5" customHeight="1" x14ac:dyDescent="0.15">
      <c r="C32" s="122">
        <v>1</v>
      </c>
      <c r="D32" s="549" t="s">
        <v>45</v>
      </c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  <c r="S32" s="549"/>
      <c r="T32" s="549"/>
      <c r="U32" s="549"/>
      <c r="V32" s="549"/>
      <c r="W32" s="549"/>
      <c r="X32" s="549"/>
      <c r="Y32" s="549"/>
      <c r="Z32" s="549"/>
      <c r="AA32" s="549"/>
      <c r="AB32" s="549"/>
      <c r="AC32" s="549"/>
      <c r="AD32" s="549"/>
      <c r="AE32" s="549"/>
      <c r="AF32" s="549"/>
      <c r="AG32" s="549"/>
      <c r="AH32" s="549"/>
      <c r="AI32" s="549"/>
      <c r="AJ32" s="549"/>
      <c r="AK32" s="549"/>
      <c r="AL32" s="549"/>
      <c r="AM32" s="549"/>
      <c r="AN32" s="549"/>
      <c r="AO32" s="549"/>
      <c r="AP32" s="549"/>
      <c r="AQ32" s="549"/>
      <c r="AR32" s="549"/>
      <c r="AS32" s="549"/>
      <c r="AT32" s="549"/>
      <c r="AU32" s="549"/>
      <c r="AV32" s="549"/>
      <c r="AW32" s="549"/>
      <c r="AX32" s="549"/>
      <c r="AY32" s="549"/>
      <c r="AZ32" s="549"/>
      <c r="BA32" s="549"/>
      <c r="BB32" s="549"/>
    </row>
    <row r="33" spans="3:54" x14ac:dyDescent="0.15">
      <c r="C33" s="122"/>
      <c r="D33" s="549"/>
      <c r="E33" s="549"/>
      <c r="F33" s="549"/>
      <c r="G33" s="549"/>
      <c r="H33" s="549"/>
      <c r="I33" s="549"/>
      <c r="J33" s="549"/>
      <c r="K33" s="549"/>
      <c r="L33" s="549"/>
      <c r="M33" s="549"/>
      <c r="N33" s="549"/>
      <c r="O33" s="549"/>
      <c r="P33" s="549"/>
      <c r="Q33" s="549"/>
      <c r="R33" s="549"/>
      <c r="S33" s="549"/>
      <c r="T33" s="549"/>
      <c r="U33" s="549"/>
      <c r="V33" s="549"/>
      <c r="W33" s="549"/>
      <c r="X33" s="549"/>
      <c r="Y33" s="549"/>
      <c r="Z33" s="549"/>
      <c r="AA33" s="549"/>
      <c r="AB33" s="549"/>
      <c r="AC33" s="549"/>
      <c r="AD33" s="549"/>
      <c r="AE33" s="549"/>
      <c r="AF33" s="549"/>
      <c r="AG33" s="549"/>
      <c r="AH33" s="549"/>
      <c r="AI33" s="549"/>
      <c r="AJ33" s="549"/>
      <c r="AK33" s="549"/>
      <c r="AL33" s="549"/>
      <c r="AM33" s="549"/>
      <c r="AN33" s="549"/>
      <c r="AO33" s="549"/>
      <c r="AP33" s="549"/>
      <c r="AQ33" s="549"/>
      <c r="AR33" s="549"/>
      <c r="AS33" s="549"/>
      <c r="AT33" s="549"/>
      <c r="AU33" s="549"/>
      <c r="AV33" s="549"/>
      <c r="AW33" s="549"/>
      <c r="AX33" s="549"/>
      <c r="AY33" s="549"/>
      <c r="AZ33" s="549"/>
      <c r="BA33" s="549"/>
      <c r="BB33" s="549"/>
    </row>
    <row r="34" spans="3:54" x14ac:dyDescent="0.15">
      <c r="C34" s="122">
        <v>2</v>
      </c>
      <c r="D34" s="550" t="s">
        <v>127</v>
      </c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0"/>
      <c r="Q34" s="550"/>
      <c r="R34" s="550"/>
      <c r="S34" s="550"/>
      <c r="T34" s="550"/>
      <c r="U34" s="550"/>
      <c r="V34" s="550"/>
      <c r="W34" s="550"/>
      <c r="X34" s="550"/>
      <c r="Y34" s="550"/>
      <c r="Z34" s="550"/>
      <c r="AA34" s="550"/>
      <c r="AB34" s="550"/>
      <c r="AC34" s="550"/>
      <c r="AD34" s="550"/>
      <c r="AE34" s="550"/>
      <c r="AF34" s="550"/>
      <c r="AG34" s="550"/>
      <c r="AH34" s="550"/>
      <c r="AI34" s="550"/>
      <c r="AJ34" s="550"/>
      <c r="AK34" s="550"/>
      <c r="AL34" s="550"/>
      <c r="AM34" s="550"/>
      <c r="AN34" s="550"/>
      <c r="AO34" s="550"/>
      <c r="AP34" s="550"/>
      <c r="AQ34" s="550"/>
      <c r="AR34" s="550"/>
      <c r="AS34" s="550"/>
      <c r="AT34" s="550"/>
      <c r="AU34" s="550"/>
      <c r="AV34" s="550"/>
      <c r="AW34" s="550"/>
      <c r="AX34" s="550"/>
      <c r="AY34" s="550"/>
      <c r="AZ34" s="550"/>
      <c r="BA34" s="550"/>
      <c r="BB34" s="550"/>
    </row>
    <row r="35" spans="3:54" x14ac:dyDescent="0.15">
      <c r="C35" s="122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0"/>
      <c r="U35" s="550"/>
      <c r="V35" s="550"/>
      <c r="W35" s="550"/>
      <c r="X35" s="550"/>
      <c r="Y35" s="550"/>
      <c r="Z35" s="550"/>
      <c r="AA35" s="550"/>
      <c r="AB35" s="550"/>
      <c r="AC35" s="550"/>
      <c r="AD35" s="550"/>
      <c r="AE35" s="550"/>
      <c r="AF35" s="550"/>
      <c r="AG35" s="550"/>
      <c r="AH35" s="550"/>
      <c r="AI35" s="550"/>
      <c r="AJ35" s="550"/>
      <c r="AK35" s="550"/>
      <c r="AL35" s="550"/>
      <c r="AM35" s="550"/>
      <c r="AN35" s="550"/>
      <c r="AO35" s="550"/>
      <c r="AP35" s="550"/>
      <c r="AQ35" s="550"/>
      <c r="AR35" s="550"/>
      <c r="AS35" s="550"/>
      <c r="AT35" s="550"/>
      <c r="AU35" s="550"/>
      <c r="AV35" s="550"/>
      <c r="AW35" s="550"/>
      <c r="AX35" s="550"/>
      <c r="AY35" s="550"/>
      <c r="AZ35" s="550"/>
      <c r="BA35" s="550"/>
      <c r="BB35" s="550"/>
    </row>
    <row r="36" spans="3:54" x14ac:dyDescent="0.15"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</row>
    <row r="37" spans="3:54" x14ac:dyDescent="0.15"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</row>
    <row r="39" spans="3:54" x14ac:dyDescent="0.15">
      <c r="L39" s="123"/>
    </row>
  </sheetData>
  <mergeCells count="71">
    <mergeCell ref="B29:AJ30"/>
    <mergeCell ref="AK29:AS30"/>
    <mergeCell ref="AT29:BB30"/>
    <mergeCell ref="D32:BB33"/>
    <mergeCell ref="D34:BB35"/>
    <mergeCell ref="AK25:AS26"/>
    <mergeCell ref="AT25:BB26"/>
    <mergeCell ref="B27:J28"/>
    <mergeCell ref="K27:L28"/>
    <mergeCell ref="M27:P28"/>
    <mergeCell ref="Q27:W28"/>
    <mergeCell ref="X27:AB28"/>
    <mergeCell ref="AC27:AJ28"/>
    <mergeCell ref="AK27:AS28"/>
    <mergeCell ref="AT27:BB28"/>
    <mergeCell ref="B25:J26"/>
    <mergeCell ref="K25:L26"/>
    <mergeCell ref="M25:P26"/>
    <mergeCell ref="Q25:W26"/>
    <mergeCell ref="X25:AB26"/>
    <mergeCell ref="AC25:AJ26"/>
    <mergeCell ref="AK21:AS22"/>
    <mergeCell ref="AT21:BB22"/>
    <mergeCell ref="B23:J24"/>
    <mergeCell ref="K23:L24"/>
    <mergeCell ref="M23:P24"/>
    <mergeCell ref="Q23:W24"/>
    <mergeCell ref="X23:AB24"/>
    <mergeCell ref="AC23:AJ24"/>
    <mergeCell ref="AK23:AS24"/>
    <mergeCell ref="AT23:BB24"/>
    <mergeCell ref="B21:J22"/>
    <mergeCell ref="K21:L22"/>
    <mergeCell ref="M21:P22"/>
    <mergeCell ref="Q21:W22"/>
    <mergeCell ref="X21:AB22"/>
    <mergeCell ref="AC21:AJ22"/>
    <mergeCell ref="AK17:AS18"/>
    <mergeCell ref="AT17:BB18"/>
    <mergeCell ref="B19:J20"/>
    <mergeCell ref="K19:L20"/>
    <mergeCell ref="M19:P20"/>
    <mergeCell ref="Q19:W20"/>
    <mergeCell ref="X19:AB20"/>
    <mergeCell ref="AC19:AJ20"/>
    <mergeCell ref="AK19:AS20"/>
    <mergeCell ref="AT19:BB20"/>
    <mergeCell ref="AE12:AJ13"/>
    <mergeCell ref="B14:AE14"/>
    <mergeCell ref="B17:J18"/>
    <mergeCell ref="K17:L18"/>
    <mergeCell ref="M17:P18"/>
    <mergeCell ref="Q17:W18"/>
    <mergeCell ref="X17:AB18"/>
    <mergeCell ref="AC17:AJ18"/>
    <mergeCell ref="B2:BB2"/>
    <mergeCell ref="AN3:BB4"/>
    <mergeCell ref="B6:F11"/>
    <mergeCell ref="G6:X7"/>
    <mergeCell ref="Y6:AD11"/>
    <mergeCell ref="AE6:AJ11"/>
    <mergeCell ref="AK6:BB7"/>
    <mergeCell ref="G8:L11"/>
    <mergeCell ref="M8:R11"/>
    <mergeCell ref="S8:X11"/>
    <mergeCell ref="AK8:BB13"/>
    <mergeCell ref="B12:F13"/>
    <mergeCell ref="G12:L13"/>
    <mergeCell ref="M12:R13"/>
    <mergeCell ref="S12:X13"/>
    <mergeCell ref="Y12:AD13"/>
  </mergeCells>
  <phoneticPr fontId="1"/>
  <dataValidations count="1">
    <dataValidation imeMode="off" allowBlank="1" showInputMessage="1" showErrorMessage="1" sqref="K19:P28 AK8 B12:AJ13 X19:BB28"/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view="pageBreakPreview" topLeftCell="A13" zoomScale="80" zoomScaleNormal="100" zoomScaleSheetLayoutView="80" workbookViewId="0">
      <selection activeCell="E31" sqref="E24:E31"/>
    </sheetView>
  </sheetViews>
  <sheetFormatPr defaultColWidth="9" defaultRowHeight="13.5" x14ac:dyDescent="0.15"/>
  <cols>
    <col min="1" max="1" width="17.75" style="124" customWidth="1"/>
    <col min="2" max="2" width="30" style="124" customWidth="1"/>
    <col min="3" max="4" width="17.125" style="124" customWidth="1"/>
    <col min="5" max="5" width="18.75" style="124" customWidth="1"/>
    <col min="6" max="6" width="9" style="124"/>
    <col min="7" max="7" width="9" style="124" customWidth="1"/>
    <col min="8" max="16384" width="9" style="124"/>
  </cols>
  <sheetData>
    <row r="1" spans="1:7" x14ac:dyDescent="0.15">
      <c r="E1" s="125" t="s">
        <v>128</v>
      </c>
    </row>
    <row r="2" spans="1:7" ht="13.5" customHeight="1" x14ac:dyDescent="0.15">
      <c r="G2" s="557"/>
    </row>
    <row r="3" spans="1:7" ht="13.5" customHeight="1" x14ac:dyDescent="0.15">
      <c r="A3" s="558" t="s">
        <v>129</v>
      </c>
      <c r="B3" s="558"/>
      <c r="C3" s="558"/>
      <c r="D3" s="558"/>
      <c r="E3" s="558"/>
      <c r="G3" s="557"/>
    </row>
    <row r="4" spans="1:7" x14ac:dyDescent="0.15">
      <c r="A4" s="559" t="s">
        <v>130</v>
      </c>
      <c r="B4" s="559"/>
      <c r="C4" s="559"/>
      <c r="D4" s="559"/>
      <c r="E4" s="559"/>
      <c r="G4" s="557"/>
    </row>
    <row r="5" spans="1:7" x14ac:dyDescent="0.15">
      <c r="A5" s="124" t="s">
        <v>8</v>
      </c>
      <c r="E5" s="125"/>
      <c r="G5" s="557"/>
    </row>
    <row r="6" spans="1:7" ht="22.5" x14ac:dyDescent="0.15">
      <c r="A6" s="560" t="s">
        <v>0</v>
      </c>
      <c r="B6" s="561"/>
      <c r="C6" s="126" t="s">
        <v>11</v>
      </c>
      <c r="D6" s="127" t="s">
        <v>24</v>
      </c>
      <c r="E6" s="126" t="s">
        <v>1</v>
      </c>
      <c r="G6" s="557"/>
    </row>
    <row r="7" spans="1:7" ht="18.75" customHeight="1" x14ac:dyDescent="0.15">
      <c r="A7" s="128" t="s">
        <v>46</v>
      </c>
      <c r="B7" s="129" t="s">
        <v>3</v>
      </c>
      <c r="C7" s="130">
        <v>19216000</v>
      </c>
      <c r="D7" s="131">
        <v>6017858</v>
      </c>
      <c r="E7" s="132"/>
      <c r="G7" s="557"/>
    </row>
    <row r="8" spans="1:7" ht="58.5" customHeight="1" x14ac:dyDescent="0.15">
      <c r="A8" s="128"/>
      <c r="B8" s="133" t="s">
        <v>131</v>
      </c>
      <c r="C8" s="130">
        <v>3900000</v>
      </c>
      <c r="D8" s="131">
        <v>4018628</v>
      </c>
      <c r="E8" s="132"/>
      <c r="G8" s="557"/>
    </row>
    <row r="9" spans="1:7" ht="18.75" customHeight="1" x14ac:dyDescent="0.15">
      <c r="A9" s="128" t="s">
        <v>2</v>
      </c>
      <c r="B9" s="134" t="s">
        <v>4</v>
      </c>
      <c r="C9" s="130">
        <v>750000</v>
      </c>
      <c r="D9" s="135">
        <v>250000</v>
      </c>
      <c r="E9" s="132"/>
    </row>
    <row r="10" spans="1:7" ht="18.75" customHeight="1" x14ac:dyDescent="0.15">
      <c r="A10" s="128"/>
      <c r="B10" s="134" t="s">
        <v>5</v>
      </c>
      <c r="C10" s="130">
        <v>600000</v>
      </c>
      <c r="D10" s="135">
        <v>200000</v>
      </c>
      <c r="E10" s="132"/>
    </row>
    <row r="11" spans="1:7" ht="18.75" customHeight="1" x14ac:dyDescent="0.15">
      <c r="A11" s="128"/>
      <c r="B11" s="134" t="s">
        <v>6</v>
      </c>
      <c r="C11" s="130">
        <v>450000</v>
      </c>
      <c r="D11" s="135">
        <v>150000</v>
      </c>
      <c r="E11" s="132"/>
    </row>
    <row r="12" spans="1:7" ht="18.75" customHeight="1" x14ac:dyDescent="0.15">
      <c r="A12" s="128" t="s">
        <v>132</v>
      </c>
      <c r="B12" s="134" t="s">
        <v>55</v>
      </c>
      <c r="C12" s="130">
        <v>824000</v>
      </c>
      <c r="D12" s="220">
        <v>662142</v>
      </c>
      <c r="E12" s="132"/>
    </row>
    <row r="13" spans="1:7" ht="18.75" customHeight="1" x14ac:dyDescent="0.15">
      <c r="A13" s="128" t="s">
        <v>133</v>
      </c>
      <c r="B13" s="136" t="s">
        <v>134</v>
      </c>
      <c r="C13" s="130">
        <v>0</v>
      </c>
      <c r="D13" s="131">
        <v>0</v>
      </c>
      <c r="E13" s="137"/>
    </row>
    <row r="14" spans="1:7" ht="18.75" customHeight="1" x14ac:dyDescent="0.15">
      <c r="A14" s="138"/>
      <c r="B14" s="139" t="s">
        <v>135</v>
      </c>
      <c r="C14" s="140">
        <v>60000</v>
      </c>
      <c r="D14" s="141">
        <v>20000</v>
      </c>
      <c r="E14" s="142"/>
    </row>
    <row r="15" spans="1:7" ht="22.5" customHeight="1" x14ac:dyDescent="0.15">
      <c r="A15" s="555" t="s">
        <v>7</v>
      </c>
      <c r="B15" s="556"/>
      <c r="C15" s="143">
        <f>SUM(C7:C14)-C8</f>
        <v>21900000</v>
      </c>
      <c r="D15" s="144">
        <f>SUM(D7:D14)-D8</f>
        <v>7300000</v>
      </c>
      <c r="E15" s="145"/>
    </row>
    <row r="16" spans="1:7" x14ac:dyDescent="0.15">
      <c r="A16" s="146"/>
      <c r="B16" s="146"/>
      <c r="C16" s="146"/>
      <c r="D16" s="146"/>
      <c r="E16" s="146"/>
    </row>
    <row r="17" spans="1:7" x14ac:dyDescent="0.15">
      <c r="A17" s="146" t="s">
        <v>9</v>
      </c>
      <c r="B17" s="146"/>
      <c r="C17" s="146"/>
      <c r="D17" s="146"/>
      <c r="E17" s="146"/>
    </row>
    <row r="18" spans="1:7" ht="22.5" x14ac:dyDescent="0.15">
      <c r="A18" s="560" t="s">
        <v>0</v>
      </c>
      <c r="B18" s="561"/>
      <c r="C18" s="126" t="s">
        <v>11</v>
      </c>
      <c r="D18" s="127" t="s">
        <v>24</v>
      </c>
      <c r="E18" s="126" t="s">
        <v>1</v>
      </c>
    </row>
    <row r="19" spans="1:7" ht="18.75" customHeight="1" x14ac:dyDescent="0.15">
      <c r="A19" s="551" t="s">
        <v>136</v>
      </c>
      <c r="B19" s="136" t="s">
        <v>12</v>
      </c>
      <c r="C19" s="130">
        <v>18300000</v>
      </c>
      <c r="D19" s="130">
        <v>6100000</v>
      </c>
      <c r="E19" s="132"/>
      <c r="G19" s="554"/>
    </row>
    <row r="20" spans="1:7" ht="18.75" customHeight="1" x14ac:dyDescent="0.15">
      <c r="A20" s="552"/>
      <c r="B20" s="136" t="s">
        <v>13</v>
      </c>
      <c r="C20" s="130">
        <v>480000</v>
      </c>
      <c r="D20" s="130">
        <v>160000</v>
      </c>
      <c r="E20" s="132"/>
      <c r="G20" s="554"/>
    </row>
    <row r="21" spans="1:7" ht="18.75" customHeight="1" x14ac:dyDescent="0.15">
      <c r="A21" s="552"/>
      <c r="B21" s="136" t="s">
        <v>14</v>
      </c>
      <c r="C21" s="130">
        <v>240000</v>
      </c>
      <c r="D21" s="130">
        <v>80000</v>
      </c>
      <c r="E21" s="132"/>
      <c r="G21" s="554"/>
    </row>
    <row r="22" spans="1:7" ht="18.75" customHeight="1" x14ac:dyDescent="0.15">
      <c r="A22" s="552"/>
      <c r="B22" s="136"/>
      <c r="C22" s="130"/>
      <c r="D22" s="130"/>
      <c r="E22" s="132"/>
      <c r="G22" s="554"/>
    </row>
    <row r="23" spans="1:7" ht="18.75" customHeight="1" x14ac:dyDescent="0.15">
      <c r="A23" s="553"/>
      <c r="B23" s="136"/>
      <c r="C23" s="130"/>
      <c r="D23" s="130"/>
      <c r="E23" s="132"/>
      <c r="G23" s="554"/>
    </row>
    <row r="24" spans="1:7" ht="24.75" customHeight="1" x14ac:dyDescent="0.15">
      <c r="A24" s="128" t="s">
        <v>15</v>
      </c>
      <c r="B24" s="136" t="s">
        <v>51</v>
      </c>
      <c r="C24" s="130">
        <v>750000</v>
      </c>
      <c r="D24" s="147">
        <v>250000</v>
      </c>
      <c r="E24" s="148" t="s">
        <v>137</v>
      </c>
      <c r="G24" s="554"/>
    </row>
    <row r="25" spans="1:7" ht="18.75" customHeight="1" x14ac:dyDescent="0.15">
      <c r="A25" s="128"/>
      <c r="B25" s="136" t="s">
        <v>52</v>
      </c>
      <c r="C25" s="130">
        <v>600000</v>
      </c>
      <c r="D25" s="135">
        <v>200000</v>
      </c>
      <c r="E25" s="148" t="s">
        <v>137</v>
      </c>
    </row>
    <row r="26" spans="1:7" ht="18.75" customHeight="1" x14ac:dyDescent="0.15">
      <c r="A26" s="128"/>
      <c r="B26" s="136" t="s">
        <v>53</v>
      </c>
      <c r="C26" s="130">
        <v>450000</v>
      </c>
      <c r="D26" s="135">
        <v>150000</v>
      </c>
      <c r="E26" s="148" t="s">
        <v>137</v>
      </c>
    </row>
    <row r="27" spans="1:7" ht="18.75" customHeight="1" x14ac:dyDescent="0.15">
      <c r="A27" s="128"/>
      <c r="B27" s="136" t="s">
        <v>138</v>
      </c>
      <c r="C27" s="130">
        <v>30000</v>
      </c>
      <c r="D27" s="130">
        <v>10000</v>
      </c>
      <c r="E27" s="132"/>
    </row>
    <row r="28" spans="1:7" ht="18.75" customHeight="1" x14ac:dyDescent="0.15">
      <c r="A28" s="128"/>
      <c r="B28" s="136" t="s">
        <v>17</v>
      </c>
      <c r="C28" s="130">
        <v>15000</v>
      </c>
      <c r="D28" s="130">
        <v>5000</v>
      </c>
      <c r="E28" s="132"/>
    </row>
    <row r="29" spans="1:7" ht="18.75" customHeight="1" x14ac:dyDescent="0.15">
      <c r="A29" s="128"/>
      <c r="B29" s="136" t="s">
        <v>18</v>
      </c>
      <c r="C29" s="130">
        <v>3000</v>
      </c>
      <c r="D29" s="130">
        <v>1000</v>
      </c>
      <c r="E29" s="132"/>
    </row>
    <row r="30" spans="1:7" ht="18.75" customHeight="1" x14ac:dyDescent="0.15">
      <c r="A30" s="128"/>
      <c r="B30" s="136" t="s">
        <v>19</v>
      </c>
      <c r="C30" s="130">
        <v>750000</v>
      </c>
      <c r="D30" s="147">
        <v>250000</v>
      </c>
      <c r="E30" s="148" t="s">
        <v>137</v>
      </c>
    </row>
    <row r="31" spans="1:7" ht="18.75" customHeight="1" x14ac:dyDescent="0.15">
      <c r="A31" s="128"/>
      <c r="B31" s="136"/>
      <c r="C31" s="130"/>
      <c r="D31" s="130"/>
      <c r="E31" s="132"/>
    </row>
    <row r="32" spans="1:7" ht="18.75" customHeight="1" x14ac:dyDescent="0.15">
      <c r="A32" s="128"/>
      <c r="B32" s="136"/>
      <c r="C32" s="130"/>
      <c r="D32" s="130"/>
      <c r="E32" s="132"/>
    </row>
    <row r="33" spans="1:5" ht="18.75" customHeight="1" x14ac:dyDescent="0.15">
      <c r="A33" s="128" t="s">
        <v>20</v>
      </c>
      <c r="B33" s="136" t="s">
        <v>21</v>
      </c>
      <c r="C33" s="130">
        <v>18000</v>
      </c>
      <c r="D33" s="130">
        <v>6000</v>
      </c>
      <c r="E33" s="132"/>
    </row>
    <row r="34" spans="1:5" ht="18.75" customHeight="1" x14ac:dyDescent="0.15">
      <c r="A34" s="128"/>
      <c r="B34" s="136" t="s">
        <v>22</v>
      </c>
      <c r="C34" s="130">
        <v>240000</v>
      </c>
      <c r="D34" s="130">
        <v>80000</v>
      </c>
      <c r="E34" s="132"/>
    </row>
    <row r="35" spans="1:5" ht="18.75" customHeight="1" x14ac:dyDescent="0.15">
      <c r="A35" s="149"/>
      <c r="B35" s="150" t="s">
        <v>23</v>
      </c>
      <c r="C35" s="151">
        <v>18000</v>
      </c>
      <c r="D35" s="151">
        <v>6000</v>
      </c>
      <c r="E35" s="152"/>
    </row>
    <row r="36" spans="1:5" ht="18.75" customHeight="1" x14ac:dyDescent="0.15">
      <c r="A36" s="149"/>
      <c r="B36" s="150" t="s">
        <v>50</v>
      </c>
      <c r="C36" s="151">
        <v>6000</v>
      </c>
      <c r="D36" s="151">
        <v>2000</v>
      </c>
      <c r="E36" s="152"/>
    </row>
    <row r="37" spans="1:5" ht="18.75" customHeight="1" x14ac:dyDescent="0.15">
      <c r="A37" s="149"/>
      <c r="B37" s="150"/>
      <c r="C37" s="151"/>
      <c r="D37" s="151"/>
      <c r="E37" s="152"/>
    </row>
    <row r="38" spans="1:5" ht="18.75" customHeight="1" x14ac:dyDescent="0.15">
      <c r="A38" s="138"/>
      <c r="B38" s="139"/>
      <c r="C38" s="140"/>
      <c r="D38" s="140"/>
      <c r="E38" s="142"/>
    </row>
    <row r="39" spans="1:5" ht="22.5" customHeight="1" x14ac:dyDescent="0.15">
      <c r="A39" s="555" t="s">
        <v>7</v>
      </c>
      <c r="B39" s="556"/>
      <c r="C39" s="143">
        <f>SUM(C19:C38)</f>
        <v>21900000</v>
      </c>
      <c r="D39" s="144">
        <f>SUM(D19:D38)</f>
        <v>7300000</v>
      </c>
      <c r="E39" s="145"/>
    </row>
    <row r="41" spans="1:5" x14ac:dyDescent="0.15">
      <c r="A41" s="124" t="s">
        <v>10</v>
      </c>
    </row>
    <row r="42" spans="1:5" x14ac:dyDescent="0.15">
      <c r="A42" s="153"/>
    </row>
    <row r="43" spans="1:5" x14ac:dyDescent="0.15">
      <c r="A43" s="154" t="s">
        <v>139</v>
      </c>
    </row>
    <row r="44" spans="1:5" x14ac:dyDescent="0.15">
      <c r="A44" s="155"/>
      <c r="B44" s="125" t="s">
        <v>140</v>
      </c>
      <c r="C44" s="124" t="s">
        <v>141</v>
      </c>
    </row>
    <row r="45" spans="1:5" x14ac:dyDescent="0.15">
      <c r="B45" s="125" t="s">
        <v>142</v>
      </c>
      <c r="C45" s="154" t="s">
        <v>143</v>
      </c>
    </row>
    <row r="46" spans="1:5" x14ac:dyDescent="0.15">
      <c r="B46" s="125" t="s">
        <v>144</v>
      </c>
      <c r="C46" s="154" t="s">
        <v>145</v>
      </c>
    </row>
    <row r="47" spans="1:5" x14ac:dyDescent="0.15">
      <c r="A47" s="156"/>
    </row>
    <row r="48" spans="1:5" ht="21" customHeight="1" x14ac:dyDescent="0.15">
      <c r="A48" s="154"/>
    </row>
  </sheetData>
  <mergeCells count="9">
    <mergeCell ref="A19:A23"/>
    <mergeCell ref="G19:G24"/>
    <mergeCell ref="A39:B39"/>
    <mergeCell ref="G2:G8"/>
    <mergeCell ref="A3:E3"/>
    <mergeCell ref="A4:E4"/>
    <mergeCell ref="A6:B6"/>
    <mergeCell ref="A15:B15"/>
    <mergeCell ref="A18:B18"/>
  </mergeCells>
  <phoneticPr fontId="1"/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交付申請書（第１号様式）</vt:lpstr>
      <vt:lpstr>積算表</vt:lpstr>
      <vt:lpstr>所要額調書（第２号様式）</vt:lpstr>
      <vt:lpstr>予算書</vt:lpstr>
      <vt:lpstr>【例】積算表</vt:lpstr>
      <vt:lpstr>【例】所要額調書</vt:lpstr>
      <vt:lpstr>【例】予算書</vt:lpstr>
      <vt:lpstr>【例】予算書!Print_Area</vt:lpstr>
      <vt:lpstr>予算書!Print_Area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八千代市</cp:lastModifiedBy>
  <cp:lastPrinted>2023-03-28T11:52:12Z</cp:lastPrinted>
  <dcterms:created xsi:type="dcterms:W3CDTF">2018-01-24T01:10:04Z</dcterms:created>
  <dcterms:modified xsi:type="dcterms:W3CDTF">2026-03-27T06:18:23Z</dcterms:modified>
</cp:coreProperties>
</file>